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jchs\Publications\2018\La Jeunesse Projections Methodology Paper\"/>
    </mc:Choice>
  </mc:AlternateContent>
  <bookViews>
    <workbookView xWindow="0" yWindow="0" windowWidth="18690" windowHeight="8385" tabRatio="878"/>
  </bookViews>
  <sheets>
    <sheet name="Summary" sheetId="14" r:id="rId1"/>
    <sheet name="Table 1" sheetId="1" r:id="rId2"/>
    <sheet name="Table 2" sheetId="2" r:id="rId3"/>
    <sheet name="Table 3" sheetId="3" r:id="rId4"/>
    <sheet name="Table 4 (Final Inputs)" sheetId="4" r:id="rId5"/>
    <sheet name="Table 5 (Benchmark &amp; Inputs)" sheetId="6" r:id="rId6"/>
    <sheet name="Table 6 (Correlations, Weights)" sheetId="5" r:id="rId7"/>
    <sheet name="Table 7 (Lead Inputs, Output)" sheetId="17" r:id="rId8"/>
    <sheet name="Table 8 (Regressions)" sheetId="18" r:id="rId9"/>
    <sheet name="NYC Results" sheetId="9" r:id="rId10"/>
    <sheet name="Chicago" sheetId="10" r:id="rId11"/>
    <sheet name="LA" sheetId="11" r:id="rId12"/>
    <sheet name="Detroit" sheetId="12" r:id="rId13"/>
    <sheet name="Philadelphia" sheetId="13" r:id="rId14"/>
    <sheet name="Table 9 (Additional AHS data)" sheetId="15" r:id="rId15"/>
  </sheets>
  <definedNames>
    <definedName name="_xlnm.Print_Area" localSheetId="8">'Table 8 (Regressions)'!$G$23:$R$23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44" i="17" l="1"/>
  <c r="AK44" i="17"/>
  <c r="AL44" i="17"/>
  <c r="AM44" i="17"/>
  <c r="AN44" i="17"/>
  <c r="AO44" i="17"/>
  <c r="AP44" i="17"/>
  <c r="AQ44" i="17"/>
  <c r="AR44" i="17"/>
  <c r="AS44" i="17"/>
  <c r="AT44" i="17"/>
  <c r="AU44" i="17"/>
  <c r="AV44" i="17"/>
  <c r="AW44" i="17"/>
  <c r="AJ46" i="17"/>
  <c r="AK46" i="17"/>
  <c r="AL46" i="17"/>
  <c r="AM46" i="17"/>
  <c r="AN46" i="17"/>
  <c r="AO46" i="17"/>
  <c r="AP46" i="17"/>
  <c r="AQ46" i="17"/>
  <c r="AR46" i="17"/>
  <c r="AS46" i="17"/>
  <c r="AT46" i="17"/>
  <c r="AU46" i="17"/>
  <c r="AV46" i="17"/>
  <c r="AW46" i="17"/>
  <c r="AX44" i="17"/>
  <c r="AY44" i="17"/>
  <c r="AZ44" i="17"/>
  <c r="BA44" i="17"/>
  <c r="BB44" i="17"/>
  <c r="BC44" i="17"/>
  <c r="BD44" i="17"/>
  <c r="BE44" i="17"/>
  <c r="BF44" i="17"/>
  <c r="BG44" i="17"/>
  <c r="BH44" i="17"/>
  <c r="BI44" i="17"/>
  <c r="BJ44" i="17"/>
  <c r="BK44" i="17"/>
  <c r="BL44" i="17"/>
  <c r="BM44" i="17"/>
  <c r="BN44" i="17"/>
  <c r="BO44" i="17"/>
  <c r="BP44" i="17"/>
  <c r="BQ44" i="17"/>
  <c r="BR44" i="17"/>
  <c r="BS44" i="17"/>
  <c r="BT44" i="17"/>
  <c r="BU44" i="17"/>
  <c r="BV44" i="17"/>
  <c r="BW44" i="17"/>
  <c r="BX44" i="17"/>
  <c r="BY44" i="17"/>
  <c r="BZ44" i="17"/>
  <c r="CA44" i="17"/>
  <c r="CB44" i="17"/>
  <c r="CC44" i="17"/>
  <c r="CD44" i="17"/>
  <c r="CE44" i="17"/>
  <c r="CF44" i="17"/>
  <c r="CG44" i="17"/>
  <c r="CH44" i="17"/>
  <c r="CI44" i="17"/>
  <c r="CJ44" i="17"/>
  <c r="CK44" i="17"/>
  <c r="CL44" i="17"/>
  <c r="CM44" i="17"/>
  <c r="CN44" i="17"/>
  <c r="CO44" i="17"/>
  <c r="CP44" i="17"/>
  <c r="CQ44" i="17"/>
  <c r="CR44" i="17"/>
  <c r="CS44" i="17"/>
  <c r="CT44" i="17"/>
  <c r="CU44" i="17"/>
  <c r="CV44" i="17"/>
  <c r="CW44" i="17"/>
  <c r="CX44" i="17"/>
  <c r="CY44" i="17"/>
  <c r="CZ44" i="17"/>
  <c r="DA44" i="17"/>
  <c r="DB44" i="17"/>
  <c r="DC44" i="17"/>
  <c r="DD44" i="17"/>
  <c r="DE44" i="17"/>
  <c r="DF44" i="17"/>
  <c r="DG44" i="17"/>
  <c r="DH44" i="17"/>
  <c r="DI44" i="17"/>
  <c r="DJ44" i="17"/>
  <c r="DK44" i="17"/>
  <c r="AX46" i="17"/>
  <c r="AY46" i="17"/>
  <c r="AZ46" i="17"/>
  <c r="BA46" i="17"/>
  <c r="BB46" i="17"/>
  <c r="BC46" i="17"/>
  <c r="BD46" i="17"/>
  <c r="BE46" i="17"/>
  <c r="BF46" i="17"/>
  <c r="BG46" i="17"/>
  <c r="BH46" i="17"/>
  <c r="BI46" i="17"/>
  <c r="BJ46" i="17"/>
  <c r="BK46" i="17"/>
  <c r="BL46" i="17"/>
  <c r="BM46" i="17"/>
  <c r="BN46" i="17"/>
  <c r="BO46" i="17"/>
  <c r="BP46" i="17"/>
  <c r="BQ46" i="17"/>
  <c r="BR46" i="17"/>
  <c r="BS46" i="17"/>
  <c r="BT46" i="17"/>
  <c r="BU46" i="17"/>
  <c r="BV46" i="17"/>
  <c r="BW46" i="17"/>
  <c r="BX46" i="17"/>
  <c r="BY46" i="17"/>
  <c r="BZ46" i="17"/>
  <c r="CA46" i="17"/>
  <c r="CB46" i="17"/>
  <c r="CC46" i="17"/>
  <c r="CD46" i="17"/>
  <c r="CE46" i="17"/>
  <c r="CF46" i="17"/>
  <c r="CG46" i="17"/>
  <c r="CH46" i="17"/>
  <c r="CI46" i="17"/>
  <c r="CJ46" i="17"/>
  <c r="CK46" i="17"/>
  <c r="CL46" i="17"/>
  <c r="CM46" i="17"/>
  <c r="CN46" i="17"/>
  <c r="CO46" i="17"/>
  <c r="CP46" i="17"/>
  <c r="CQ46" i="17"/>
  <c r="CR46" i="17"/>
  <c r="CS46" i="17"/>
  <c r="CT46" i="17"/>
  <c r="CU46" i="17"/>
  <c r="CV46" i="17"/>
  <c r="CW46" i="17"/>
  <c r="CX46" i="17"/>
  <c r="CY46" i="17"/>
  <c r="CZ46" i="17"/>
  <c r="DA46" i="17"/>
  <c r="DB46" i="17"/>
  <c r="DC46" i="17"/>
  <c r="DD46" i="17"/>
  <c r="DE46" i="17"/>
  <c r="DF46" i="17"/>
  <c r="DG46" i="17"/>
  <c r="DH46" i="17"/>
  <c r="DI46" i="17"/>
  <c r="DJ46" i="17"/>
  <c r="DK46" i="17"/>
  <c r="DL46" i="17"/>
  <c r="DL44" i="17"/>
  <c r="CY105" i="4"/>
  <c r="EA37" i="17"/>
  <c r="EA38" i="17"/>
  <c r="EA39" i="17"/>
  <c r="EA40" i="17"/>
  <c r="EA36" i="17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22" i="5"/>
  <c r="U22" i="5" s="1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22" i="5"/>
  <c r="I21" i="5"/>
  <c r="I20" i="5"/>
  <c r="I19" i="5"/>
  <c r="I18" i="5"/>
  <c r="I17" i="5"/>
  <c r="I16" i="5"/>
  <c r="I15" i="5"/>
  <c r="I14" i="5"/>
  <c r="I13" i="5"/>
  <c r="I12" i="5"/>
  <c r="I11" i="5"/>
  <c r="U11" i="5" s="1"/>
  <c r="I10" i="5"/>
  <c r="U10" i="5" s="1"/>
  <c r="I9" i="5"/>
  <c r="I8" i="5"/>
  <c r="I7" i="5"/>
  <c r="I6" i="5"/>
  <c r="I5" i="5"/>
  <c r="U5" i="5" s="1"/>
  <c r="I4" i="5"/>
  <c r="I3" i="5"/>
  <c r="U3" i="5" s="1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19" i="3"/>
  <c r="O13" i="3"/>
  <c r="O14" i="3"/>
  <c r="O15" i="3"/>
  <c r="O16" i="3"/>
  <c r="O17" i="3"/>
  <c r="O18" i="3"/>
  <c r="O12" i="3"/>
  <c r="K92" i="2"/>
  <c r="K11" i="2"/>
  <c r="K10" i="2"/>
  <c r="K9" i="2"/>
  <c r="DX34" i="17"/>
  <c r="DW34" i="17"/>
  <c r="DV34" i="17"/>
  <c r="DU34" i="17"/>
  <c r="DT34" i="17"/>
  <c r="DS34" i="17"/>
  <c r="DR34" i="17"/>
  <c r="DQ34" i="17"/>
  <c r="DP34" i="17"/>
  <c r="DO34" i="17"/>
  <c r="DN34" i="17"/>
  <c r="DM34" i="17"/>
  <c r="DL34" i="17"/>
  <c r="DK34" i="17"/>
  <c r="DJ34" i="17"/>
  <c r="DI34" i="17"/>
  <c r="DH34" i="17"/>
  <c r="DG34" i="17"/>
  <c r="DF34" i="17"/>
  <c r="DE34" i="17"/>
  <c r="DD34" i="17"/>
  <c r="DC34" i="17"/>
  <c r="DB34" i="17"/>
  <c r="DA34" i="17"/>
  <c r="CZ34" i="17"/>
  <c r="CY34" i="17"/>
  <c r="CX34" i="17"/>
  <c r="CW34" i="17"/>
  <c r="CV34" i="17"/>
  <c r="CU34" i="17"/>
  <c r="CT34" i="17"/>
  <c r="CS34" i="17"/>
  <c r="CR34" i="17"/>
  <c r="CQ34" i="17"/>
  <c r="CP34" i="17"/>
  <c r="CO34" i="17"/>
  <c r="CN34" i="17"/>
  <c r="CM34" i="17"/>
  <c r="CL34" i="17"/>
  <c r="CK34" i="17"/>
  <c r="CJ34" i="17"/>
  <c r="CI34" i="17"/>
  <c r="CH34" i="17"/>
  <c r="CG34" i="17"/>
  <c r="CF34" i="17"/>
  <c r="Q27" i="5" s="1"/>
  <c r="CE34" i="17"/>
  <c r="DX33" i="17"/>
  <c r="DW33" i="17"/>
  <c r="DV33" i="17"/>
  <c r="DU33" i="17"/>
  <c r="DT33" i="17"/>
  <c r="DS33" i="17"/>
  <c r="DR33" i="17"/>
  <c r="DQ33" i="17"/>
  <c r="DP33" i="17"/>
  <c r="DO33" i="17"/>
  <c r="DN33" i="17"/>
  <c r="DM33" i="17"/>
  <c r="DL33" i="17"/>
  <c r="DK33" i="17"/>
  <c r="DJ33" i="17"/>
  <c r="DI33" i="17"/>
  <c r="DH33" i="17"/>
  <c r="DG33" i="17"/>
  <c r="DF33" i="17"/>
  <c r="DE33" i="17"/>
  <c r="DD33" i="17"/>
  <c r="DC33" i="17"/>
  <c r="DB33" i="17"/>
  <c r="DA33" i="17"/>
  <c r="CZ33" i="17"/>
  <c r="CY33" i="17"/>
  <c r="CX33" i="17"/>
  <c r="CW33" i="17"/>
  <c r="CV33" i="17"/>
  <c r="CU33" i="17"/>
  <c r="CT33" i="17"/>
  <c r="CS33" i="17"/>
  <c r="CR33" i="17"/>
  <c r="CQ33" i="17"/>
  <c r="CP33" i="17"/>
  <c r="CO33" i="17"/>
  <c r="CN33" i="17"/>
  <c r="CM33" i="17"/>
  <c r="CL33" i="17"/>
  <c r="R26" i="5" s="1"/>
  <c r="T26" i="5" s="1"/>
  <c r="CK33" i="17"/>
  <c r="CJ33" i="17"/>
  <c r="CI33" i="17"/>
  <c r="CH33" i="17"/>
  <c r="CG33" i="17"/>
  <c r="CF33" i="17"/>
  <c r="CE33" i="17"/>
  <c r="DX32" i="17"/>
  <c r="DW32" i="17"/>
  <c r="DV32" i="17"/>
  <c r="DU32" i="17"/>
  <c r="DT32" i="17"/>
  <c r="DS32" i="17"/>
  <c r="DR32" i="17"/>
  <c r="DQ32" i="17"/>
  <c r="DP32" i="17"/>
  <c r="DO32" i="17"/>
  <c r="DN32" i="17"/>
  <c r="DM32" i="17"/>
  <c r="DL32" i="17"/>
  <c r="DK32" i="17"/>
  <c r="DJ32" i="17"/>
  <c r="DI32" i="17"/>
  <c r="DH32" i="17"/>
  <c r="DG32" i="17"/>
  <c r="DF32" i="17"/>
  <c r="DE32" i="17"/>
  <c r="DD32" i="17"/>
  <c r="DC32" i="17"/>
  <c r="DB32" i="17"/>
  <c r="DA32" i="17"/>
  <c r="CZ32" i="17"/>
  <c r="CY32" i="17"/>
  <c r="CX32" i="17"/>
  <c r="CW32" i="17"/>
  <c r="CV32" i="17"/>
  <c r="CU32" i="17"/>
  <c r="CT32" i="17"/>
  <c r="CS32" i="17"/>
  <c r="CR32" i="17"/>
  <c r="CQ32" i="17"/>
  <c r="CP32" i="17"/>
  <c r="CO32" i="17"/>
  <c r="CN32" i="17"/>
  <c r="CM32" i="17"/>
  <c r="CL32" i="17"/>
  <c r="CK32" i="17"/>
  <c r="CJ32" i="17"/>
  <c r="R25" i="5" s="1"/>
  <c r="T25" i="5" s="1"/>
  <c r="CI32" i="17"/>
  <c r="CH32" i="17"/>
  <c r="CG32" i="17"/>
  <c r="CF32" i="17"/>
  <c r="CE32" i="17"/>
  <c r="DX31" i="17"/>
  <c r="DW31" i="17"/>
  <c r="DV31" i="17"/>
  <c r="DU31" i="17"/>
  <c r="DT31" i="17"/>
  <c r="DS31" i="17"/>
  <c r="DR31" i="17"/>
  <c r="DQ31" i="17"/>
  <c r="DP31" i="17"/>
  <c r="DO31" i="17"/>
  <c r="DN31" i="17"/>
  <c r="DM31" i="17"/>
  <c r="DL31" i="17"/>
  <c r="DK31" i="17"/>
  <c r="DJ31" i="17"/>
  <c r="DI31" i="17"/>
  <c r="DH31" i="17"/>
  <c r="DG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CO31" i="17"/>
  <c r="CN31" i="17"/>
  <c r="CM31" i="17"/>
  <c r="CL31" i="17"/>
  <c r="CK31" i="17"/>
  <c r="CJ31" i="17"/>
  <c r="CI31" i="17"/>
  <c r="CH31" i="17"/>
  <c r="R24" i="5" s="1"/>
  <c r="T24" i="5" s="1"/>
  <c r="CG31" i="17"/>
  <c r="CF31" i="17"/>
  <c r="CE31" i="17"/>
  <c r="DX30" i="17"/>
  <c r="DW30" i="17"/>
  <c r="DV30" i="17"/>
  <c r="DU30" i="17"/>
  <c r="DT30" i="17"/>
  <c r="DS30" i="17"/>
  <c r="DR30" i="17"/>
  <c r="DQ30" i="17"/>
  <c r="DP30" i="17"/>
  <c r="DO30" i="17"/>
  <c r="DN30" i="17"/>
  <c r="DM30" i="17"/>
  <c r="DL30" i="17"/>
  <c r="DK30" i="17"/>
  <c r="DJ30" i="17"/>
  <c r="DI30" i="17"/>
  <c r="DH30" i="17"/>
  <c r="DG30" i="17"/>
  <c r="DF30" i="17"/>
  <c r="DE30" i="17"/>
  <c r="DD30" i="17"/>
  <c r="DC30" i="17"/>
  <c r="DB30" i="17"/>
  <c r="DA30" i="17"/>
  <c r="CZ30" i="17"/>
  <c r="CY30" i="17"/>
  <c r="CX30" i="17"/>
  <c r="CW30" i="17"/>
  <c r="CV30" i="17"/>
  <c r="CU30" i="17"/>
  <c r="CT30" i="17"/>
  <c r="CS30" i="17"/>
  <c r="CR30" i="17"/>
  <c r="CQ30" i="17"/>
  <c r="CP30" i="17"/>
  <c r="CO30" i="17"/>
  <c r="CN30" i="17"/>
  <c r="CM30" i="17"/>
  <c r="CL30" i="17"/>
  <c r="CK30" i="17"/>
  <c r="CJ30" i="17"/>
  <c r="CI30" i="17"/>
  <c r="CH30" i="17"/>
  <c r="CG30" i="17"/>
  <c r="CF30" i="17"/>
  <c r="Q23" i="5" s="1"/>
  <c r="CE30" i="17"/>
  <c r="DX29" i="17"/>
  <c r="DW29" i="17"/>
  <c r="DV29" i="17"/>
  <c r="DU29" i="17"/>
  <c r="DT29" i="17"/>
  <c r="DS29" i="17"/>
  <c r="DR29" i="17"/>
  <c r="DQ29" i="17"/>
  <c r="DP29" i="17"/>
  <c r="DO29" i="17"/>
  <c r="DN29" i="17"/>
  <c r="DM29" i="17"/>
  <c r="DL29" i="17"/>
  <c r="DK29" i="17"/>
  <c r="DJ29" i="17"/>
  <c r="DI29" i="17"/>
  <c r="DH29" i="17"/>
  <c r="DG29" i="17"/>
  <c r="DF29" i="17"/>
  <c r="DE29" i="17"/>
  <c r="DD29" i="17"/>
  <c r="DC29" i="17"/>
  <c r="DB29" i="17"/>
  <c r="DA29" i="17"/>
  <c r="CZ29" i="17"/>
  <c r="CY29" i="17"/>
  <c r="CX29" i="17"/>
  <c r="CW29" i="17"/>
  <c r="CV29" i="17"/>
  <c r="CU29" i="17"/>
  <c r="CT29" i="17"/>
  <c r="CS29" i="17"/>
  <c r="CR29" i="17"/>
  <c r="CQ29" i="17"/>
  <c r="CP29" i="17"/>
  <c r="CO29" i="17"/>
  <c r="CN29" i="17"/>
  <c r="CM29" i="17"/>
  <c r="CL29" i="17"/>
  <c r="CK29" i="17"/>
  <c r="CJ29" i="17"/>
  <c r="CI29" i="17"/>
  <c r="CH29" i="17"/>
  <c r="CG29" i="17"/>
  <c r="CF29" i="17"/>
  <c r="CE29" i="17"/>
  <c r="CD29" i="17"/>
  <c r="CC29" i="17"/>
  <c r="CB29" i="17"/>
  <c r="CA29" i="17"/>
  <c r="BZ29" i="17"/>
  <c r="BY29" i="17"/>
  <c r="BX29" i="17"/>
  <c r="BW29" i="17"/>
  <c r="BV29" i="17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DX28" i="17"/>
  <c r="DW28" i="17"/>
  <c r="DV28" i="17"/>
  <c r="DU28" i="17"/>
  <c r="DT28" i="17"/>
  <c r="DS28" i="17"/>
  <c r="DR28" i="17"/>
  <c r="DQ28" i="17"/>
  <c r="DP28" i="17"/>
  <c r="DO28" i="17"/>
  <c r="DN28" i="17"/>
  <c r="DM28" i="17"/>
  <c r="DL28" i="17"/>
  <c r="DK28" i="17"/>
  <c r="DJ28" i="17"/>
  <c r="DI28" i="17"/>
  <c r="DH28" i="17"/>
  <c r="DG28" i="17"/>
  <c r="DF28" i="17"/>
  <c r="DE28" i="17"/>
  <c r="DD28" i="17"/>
  <c r="DC28" i="17"/>
  <c r="DB28" i="17"/>
  <c r="DA28" i="17"/>
  <c r="CZ28" i="17"/>
  <c r="CY28" i="17"/>
  <c r="CX28" i="17"/>
  <c r="CW28" i="17"/>
  <c r="CV28" i="17"/>
  <c r="CU28" i="17"/>
  <c r="CT28" i="17"/>
  <c r="CS28" i="17"/>
  <c r="CR28" i="17"/>
  <c r="CQ28" i="17"/>
  <c r="CP28" i="17"/>
  <c r="CO28" i="17"/>
  <c r="CN28" i="17"/>
  <c r="CM28" i="17"/>
  <c r="CL28" i="17"/>
  <c r="CK28" i="17"/>
  <c r="CJ28" i="17"/>
  <c r="CI28" i="17"/>
  <c r="CH28" i="17"/>
  <c r="CG28" i="17"/>
  <c r="CF28" i="17"/>
  <c r="CE28" i="17"/>
  <c r="CD28" i="17"/>
  <c r="CC28" i="17"/>
  <c r="CB28" i="17"/>
  <c r="CA28" i="17"/>
  <c r="BZ28" i="17"/>
  <c r="BY28" i="17"/>
  <c r="BX28" i="17"/>
  <c r="BW28" i="17"/>
  <c r="BV28" i="17"/>
  <c r="BU28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DX27" i="17"/>
  <c r="DW27" i="17"/>
  <c r="DV27" i="17"/>
  <c r="DU27" i="17"/>
  <c r="DT27" i="17"/>
  <c r="DS27" i="17"/>
  <c r="DR27" i="17"/>
  <c r="DQ27" i="17"/>
  <c r="DP27" i="17"/>
  <c r="DO27" i="17"/>
  <c r="DN27" i="17"/>
  <c r="DM27" i="17"/>
  <c r="DL27" i="17"/>
  <c r="DK27" i="17"/>
  <c r="DJ27" i="17"/>
  <c r="DI27" i="17"/>
  <c r="DH27" i="17"/>
  <c r="DG27" i="17"/>
  <c r="DF27" i="17"/>
  <c r="DE27" i="17"/>
  <c r="DD27" i="17"/>
  <c r="DC27" i="17"/>
  <c r="DB27" i="17"/>
  <c r="DA27" i="17"/>
  <c r="CZ27" i="17"/>
  <c r="CY27" i="17"/>
  <c r="CX27" i="17"/>
  <c r="CW27" i="17"/>
  <c r="CV27" i="17"/>
  <c r="CU27" i="17"/>
  <c r="CT27" i="17"/>
  <c r="CS27" i="17"/>
  <c r="CR27" i="17"/>
  <c r="CQ27" i="17"/>
  <c r="CP27" i="17"/>
  <c r="CO27" i="17"/>
  <c r="CN27" i="17"/>
  <c r="CM27" i="17"/>
  <c r="CL27" i="17"/>
  <c r="CK27" i="17"/>
  <c r="CJ27" i="17"/>
  <c r="CI27" i="17"/>
  <c r="CH27" i="17"/>
  <c r="CG27" i="17"/>
  <c r="CF27" i="17"/>
  <c r="CE27" i="17"/>
  <c r="CD27" i="17"/>
  <c r="CC27" i="17"/>
  <c r="CB27" i="17"/>
  <c r="CA27" i="17"/>
  <c r="BZ27" i="17"/>
  <c r="BY27" i="17"/>
  <c r="BX27" i="17"/>
  <c r="BW27" i="17"/>
  <c r="BV27" i="17"/>
  <c r="BU27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DX26" i="17"/>
  <c r="DW26" i="17"/>
  <c r="DV26" i="17"/>
  <c r="DU26" i="17"/>
  <c r="DT26" i="17"/>
  <c r="DS26" i="17"/>
  <c r="DR26" i="17"/>
  <c r="DQ26" i="17"/>
  <c r="DP26" i="17"/>
  <c r="DO26" i="17"/>
  <c r="DN26" i="17"/>
  <c r="DM26" i="17"/>
  <c r="DL26" i="17"/>
  <c r="DK26" i="17"/>
  <c r="DJ26" i="17"/>
  <c r="DI26" i="17"/>
  <c r="DH26" i="17"/>
  <c r="DG26" i="17"/>
  <c r="DF26" i="17"/>
  <c r="DE26" i="17"/>
  <c r="DD26" i="17"/>
  <c r="DC26" i="17"/>
  <c r="DB26" i="17"/>
  <c r="DA26" i="17"/>
  <c r="CZ26" i="17"/>
  <c r="CY26" i="17"/>
  <c r="CX26" i="17"/>
  <c r="CW26" i="17"/>
  <c r="CV26" i="17"/>
  <c r="CU26" i="17"/>
  <c r="CT26" i="17"/>
  <c r="CS26" i="17"/>
  <c r="CR26" i="17"/>
  <c r="CQ26" i="17"/>
  <c r="CP26" i="17"/>
  <c r="CO26" i="17"/>
  <c r="CN26" i="17"/>
  <c r="CM26" i="17"/>
  <c r="CL26" i="17"/>
  <c r="CK26" i="17"/>
  <c r="CJ26" i="17"/>
  <c r="CI26" i="17"/>
  <c r="CH26" i="17"/>
  <c r="CG26" i="17"/>
  <c r="CF26" i="17"/>
  <c r="CE26" i="17"/>
  <c r="CD26" i="17"/>
  <c r="CC26" i="17"/>
  <c r="CB26" i="17"/>
  <c r="CA26" i="17"/>
  <c r="BZ26" i="17"/>
  <c r="BY26" i="17"/>
  <c r="BX26" i="17"/>
  <c r="BW26" i="17"/>
  <c r="BV26" i="17"/>
  <c r="BU26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DX25" i="17"/>
  <c r="DW25" i="17"/>
  <c r="DV25" i="17"/>
  <c r="DU25" i="17"/>
  <c r="DT25" i="17"/>
  <c r="DS25" i="17"/>
  <c r="DR25" i="17"/>
  <c r="DQ25" i="17"/>
  <c r="DP25" i="17"/>
  <c r="DO25" i="17"/>
  <c r="DN25" i="17"/>
  <c r="DM25" i="17"/>
  <c r="DL25" i="17"/>
  <c r="DK25" i="17"/>
  <c r="DJ25" i="17"/>
  <c r="DI25" i="17"/>
  <c r="DH25" i="17"/>
  <c r="DG25" i="17"/>
  <c r="DF25" i="17"/>
  <c r="DE25" i="17"/>
  <c r="DD25" i="17"/>
  <c r="DC25" i="17"/>
  <c r="DB25" i="17"/>
  <c r="DA25" i="17"/>
  <c r="CZ25" i="17"/>
  <c r="CY25" i="17"/>
  <c r="CX25" i="17"/>
  <c r="CW25" i="17"/>
  <c r="CV25" i="17"/>
  <c r="CU25" i="17"/>
  <c r="CT25" i="17"/>
  <c r="CS25" i="17"/>
  <c r="CR25" i="17"/>
  <c r="CQ25" i="17"/>
  <c r="CP25" i="17"/>
  <c r="CO25" i="17"/>
  <c r="CN25" i="17"/>
  <c r="CM25" i="17"/>
  <c r="CL25" i="17"/>
  <c r="CK25" i="17"/>
  <c r="CJ25" i="17"/>
  <c r="CI25" i="17"/>
  <c r="CH25" i="17"/>
  <c r="CG25" i="17"/>
  <c r="CF25" i="17"/>
  <c r="CE25" i="17"/>
  <c r="CD25" i="17"/>
  <c r="CC25" i="17"/>
  <c r="CB25" i="17"/>
  <c r="CA25" i="17"/>
  <c r="BZ25" i="17"/>
  <c r="BY25" i="17"/>
  <c r="BX25" i="17"/>
  <c r="BW25" i="17"/>
  <c r="BV25" i="17"/>
  <c r="BU25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DX24" i="17"/>
  <c r="DW24" i="17"/>
  <c r="DV24" i="17"/>
  <c r="DU24" i="17"/>
  <c r="DT24" i="17"/>
  <c r="DS24" i="17"/>
  <c r="DR24" i="17"/>
  <c r="DQ24" i="17"/>
  <c r="DP24" i="17"/>
  <c r="DO24" i="17"/>
  <c r="DN24" i="17"/>
  <c r="DM24" i="17"/>
  <c r="DL24" i="17"/>
  <c r="DK24" i="17"/>
  <c r="DJ24" i="17"/>
  <c r="DI24" i="17"/>
  <c r="DH24" i="17"/>
  <c r="DG24" i="17"/>
  <c r="DF24" i="17"/>
  <c r="DE24" i="17"/>
  <c r="DD24" i="17"/>
  <c r="DC24" i="17"/>
  <c r="DB24" i="17"/>
  <c r="DA24" i="17"/>
  <c r="CZ24" i="17"/>
  <c r="CY24" i="17"/>
  <c r="CX24" i="17"/>
  <c r="CW24" i="17"/>
  <c r="CV24" i="17"/>
  <c r="CU24" i="17"/>
  <c r="CT24" i="17"/>
  <c r="CS24" i="17"/>
  <c r="CR24" i="17"/>
  <c r="CQ24" i="17"/>
  <c r="CP24" i="17"/>
  <c r="CO24" i="17"/>
  <c r="CN24" i="17"/>
  <c r="CM24" i="17"/>
  <c r="CL24" i="17"/>
  <c r="CK24" i="17"/>
  <c r="CJ24" i="17"/>
  <c r="CI24" i="17"/>
  <c r="CH24" i="17"/>
  <c r="CG24" i="17"/>
  <c r="CF24" i="17"/>
  <c r="CE24" i="17"/>
  <c r="CD24" i="17"/>
  <c r="CC24" i="17"/>
  <c r="CB24" i="17"/>
  <c r="CA24" i="17"/>
  <c r="BZ24" i="17"/>
  <c r="BY24" i="17"/>
  <c r="BX24" i="17"/>
  <c r="BW24" i="17"/>
  <c r="BV24" i="17"/>
  <c r="BU24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DX23" i="17"/>
  <c r="DW23" i="17"/>
  <c r="DV23" i="17"/>
  <c r="DU23" i="17"/>
  <c r="DT23" i="17"/>
  <c r="DS23" i="17"/>
  <c r="DR23" i="17"/>
  <c r="DQ23" i="17"/>
  <c r="DP23" i="17"/>
  <c r="DO23" i="17"/>
  <c r="DN23" i="17"/>
  <c r="DM23" i="17"/>
  <c r="DL23" i="17"/>
  <c r="DK23" i="17"/>
  <c r="DJ23" i="17"/>
  <c r="DI23" i="17"/>
  <c r="DH23" i="17"/>
  <c r="DG23" i="17"/>
  <c r="DF23" i="17"/>
  <c r="DE23" i="17"/>
  <c r="DD23" i="17"/>
  <c r="DC23" i="17"/>
  <c r="DB23" i="17"/>
  <c r="DA23" i="17"/>
  <c r="CZ23" i="17"/>
  <c r="CY23" i="17"/>
  <c r="CX23" i="17"/>
  <c r="CW23" i="17"/>
  <c r="CV23" i="17"/>
  <c r="CU23" i="17"/>
  <c r="CT23" i="17"/>
  <c r="CS23" i="17"/>
  <c r="CR23" i="17"/>
  <c r="CQ23" i="17"/>
  <c r="CP23" i="17"/>
  <c r="CO23" i="17"/>
  <c r="CN23" i="17"/>
  <c r="CM23" i="17"/>
  <c r="CL23" i="17"/>
  <c r="CK23" i="17"/>
  <c r="CJ23" i="17"/>
  <c r="CI23" i="17"/>
  <c r="CH23" i="17"/>
  <c r="CG23" i="17"/>
  <c r="CF23" i="17"/>
  <c r="CE23" i="17"/>
  <c r="CD23" i="17"/>
  <c r="CC23" i="17"/>
  <c r="CB23" i="17"/>
  <c r="CA23" i="17"/>
  <c r="BZ23" i="17"/>
  <c r="BY23" i="17"/>
  <c r="BX23" i="17"/>
  <c r="BW23" i="17"/>
  <c r="BV23" i="17"/>
  <c r="BU23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DX22" i="17"/>
  <c r="DW22" i="17"/>
  <c r="DV22" i="17"/>
  <c r="DU22" i="17"/>
  <c r="DT22" i="17"/>
  <c r="DS22" i="17"/>
  <c r="DR22" i="17"/>
  <c r="DQ22" i="17"/>
  <c r="DP22" i="17"/>
  <c r="DO22" i="17"/>
  <c r="DN22" i="17"/>
  <c r="DM22" i="17"/>
  <c r="DL22" i="17"/>
  <c r="DK22" i="17"/>
  <c r="DJ22" i="17"/>
  <c r="DI22" i="17"/>
  <c r="DH22" i="17"/>
  <c r="DG22" i="17"/>
  <c r="DF22" i="17"/>
  <c r="DE22" i="17"/>
  <c r="DD22" i="17"/>
  <c r="DC22" i="17"/>
  <c r="DB22" i="17"/>
  <c r="DA22" i="17"/>
  <c r="CZ22" i="17"/>
  <c r="CY22" i="17"/>
  <c r="CX22" i="17"/>
  <c r="CW22" i="17"/>
  <c r="CV22" i="17"/>
  <c r="CU22" i="17"/>
  <c r="CT22" i="17"/>
  <c r="CS22" i="17"/>
  <c r="CR22" i="17"/>
  <c r="CQ22" i="17"/>
  <c r="CP22" i="17"/>
  <c r="CO22" i="17"/>
  <c r="CN22" i="17"/>
  <c r="CM22" i="17"/>
  <c r="CL22" i="17"/>
  <c r="CK22" i="17"/>
  <c r="CJ22" i="17"/>
  <c r="CI22" i="17"/>
  <c r="CH22" i="17"/>
  <c r="CG22" i="17"/>
  <c r="CF22" i="17"/>
  <c r="CE22" i="17"/>
  <c r="CD22" i="17"/>
  <c r="CC22" i="17"/>
  <c r="CB22" i="17"/>
  <c r="CA22" i="17"/>
  <c r="BZ22" i="17"/>
  <c r="BY22" i="17"/>
  <c r="BX22" i="17"/>
  <c r="BW22" i="17"/>
  <c r="BV22" i="17"/>
  <c r="BU22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DX21" i="17"/>
  <c r="DW21" i="17"/>
  <c r="DV21" i="17"/>
  <c r="DU21" i="17"/>
  <c r="DT21" i="17"/>
  <c r="DS21" i="17"/>
  <c r="DR21" i="17"/>
  <c r="DQ21" i="17"/>
  <c r="DP21" i="17"/>
  <c r="DO21" i="17"/>
  <c r="DN21" i="17"/>
  <c r="DM21" i="17"/>
  <c r="DL21" i="17"/>
  <c r="DK21" i="17"/>
  <c r="DJ21" i="17"/>
  <c r="DI21" i="17"/>
  <c r="DH21" i="17"/>
  <c r="DG21" i="17"/>
  <c r="DF21" i="17"/>
  <c r="DE21" i="17"/>
  <c r="DD21" i="17"/>
  <c r="DC21" i="17"/>
  <c r="DB21" i="17"/>
  <c r="DA21" i="17"/>
  <c r="CZ21" i="17"/>
  <c r="CY21" i="17"/>
  <c r="CX21" i="17"/>
  <c r="CW21" i="17"/>
  <c r="CV21" i="17"/>
  <c r="CU21" i="17"/>
  <c r="CT21" i="17"/>
  <c r="CS21" i="17"/>
  <c r="CR21" i="17"/>
  <c r="CQ21" i="17"/>
  <c r="CP21" i="17"/>
  <c r="CO21" i="17"/>
  <c r="CN21" i="17"/>
  <c r="CM21" i="17"/>
  <c r="CL21" i="17"/>
  <c r="CK21" i="17"/>
  <c r="CJ21" i="17"/>
  <c r="CI21" i="17"/>
  <c r="CH21" i="17"/>
  <c r="CG21" i="17"/>
  <c r="CF21" i="17"/>
  <c r="CE21" i="17"/>
  <c r="CD21" i="17"/>
  <c r="CC21" i="17"/>
  <c r="CB21" i="17"/>
  <c r="CA21" i="17"/>
  <c r="BZ21" i="17"/>
  <c r="BY21" i="17"/>
  <c r="BX21" i="17"/>
  <c r="BW21" i="17"/>
  <c r="BV21" i="17"/>
  <c r="BU21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DX20" i="17"/>
  <c r="DW20" i="17"/>
  <c r="DV20" i="17"/>
  <c r="DU20" i="17"/>
  <c r="DT20" i="17"/>
  <c r="DS20" i="17"/>
  <c r="DR20" i="17"/>
  <c r="DQ20" i="17"/>
  <c r="DP20" i="17"/>
  <c r="DO20" i="17"/>
  <c r="DN20" i="17"/>
  <c r="DM20" i="17"/>
  <c r="DL20" i="17"/>
  <c r="DK20" i="17"/>
  <c r="DJ20" i="17"/>
  <c r="DI20" i="17"/>
  <c r="DH20" i="17"/>
  <c r="DG20" i="17"/>
  <c r="DF20" i="17"/>
  <c r="DE20" i="17"/>
  <c r="DD20" i="17"/>
  <c r="DC20" i="17"/>
  <c r="DB20" i="17"/>
  <c r="DA20" i="17"/>
  <c r="CZ20" i="17"/>
  <c r="CY20" i="17"/>
  <c r="CX20" i="17"/>
  <c r="CW20" i="17"/>
  <c r="CV20" i="17"/>
  <c r="CU20" i="17"/>
  <c r="CT20" i="17"/>
  <c r="CS20" i="17"/>
  <c r="CR20" i="17"/>
  <c r="CQ20" i="17"/>
  <c r="CP20" i="17"/>
  <c r="CO20" i="17"/>
  <c r="CN20" i="17"/>
  <c r="CM20" i="17"/>
  <c r="CL20" i="17"/>
  <c r="CK20" i="17"/>
  <c r="CJ20" i="17"/>
  <c r="CI20" i="17"/>
  <c r="CH20" i="17"/>
  <c r="CG20" i="17"/>
  <c r="CF20" i="17"/>
  <c r="CE20" i="17"/>
  <c r="CD20" i="17"/>
  <c r="CC20" i="17"/>
  <c r="CB20" i="17"/>
  <c r="CA20" i="17"/>
  <c r="BZ20" i="17"/>
  <c r="BY20" i="17"/>
  <c r="BX20" i="17"/>
  <c r="BW20" i="17"/>
  <c r="BV20" i="17"/>
  <c r="BU20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DX19" i="17"/>
  <c r="DW19" i="17"/>
  <c r="DV19" i="17"/>
  <c r="DU19" i="17"/>
  <c r="DT19" i="17"/>
  <c r="DS19" i="17"/>
  <c r="DR19" i="17"/>
  <c r="DQ19" i="17"/>
  <c r="DP19" i="17"/>
  <c r="DO19" i="1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B19" i="17"/>
  <c r="DA19" i="17"/>
  <c r="CZ19" i="17"/>
  <c r="CY19" i="17"/>
  <c r="CX19" i="17"/>
  <c r="CW19" i="17"/>
  <c r="CV19" i="17"/>
  <c r="CU19" i="17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R12" i="5" s="1"/>
  <c r="T12" i="5" s="1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DX18" i="17"/>
  <c r="DW18" i="17"/>
  <c r="DV18" i="17"/>
  <c r="DU18" i="17"/>
  <c r="DT18" i="17"/>
  <c r="DS18" i="17"/>
  <c r="DR18" i="17"/>
  <c r="DQ18" i="17"/>
  <c r="DP18" i="17"/>
  <c r="DO18" i="17"/>
  <c r="DN18" i="17"/>
  <c r="DM18" i="17"/>
  <c r="DL18" i="17"/>
  <c r="DK18" i="17"/>
  <c r="DJ18" i="17"/>
  <c r="DI18" i="17"/>
  <c r="DH18" i="17"/>
  <c r="DG18" i="17"/>
  <c r="DF18" i="17"/>
  <c r="DE18" i="17"/>
  <c r="DD18" i="17"/>
  <c r="DC18" i="17"/>
  <c r="DB18" i="17"/>
  <c r="DA18" i="17"/>
  <c r="CZ18" i="17"/>
  <c r="CY18" i="17"/>
  <c r="CX18" i="17"/>
  <c r="CW18" i="17"/>
  <c r="CV18" i="17"/>
  <c r="CU18" i="17"/>
  <c r="CT18" i="17"/>
  <c r="CS18" i="17"/>
  <c r="CR18" i="17"/>
  <c r="CQ18" i="17"/>
  <c r="CP18" i="17"/>
  <c r="CO18" i="17"/>
  <c r="CN18" i="17"/>
  <c r="CM18" i="17"/>
  <c r="CL18" i="17"/>
  <c r="CK18" i="17"/>
  <c r="CJ18" i="17"/>
  <c r="CI18" i="17"/>
  <c r="CH18" i="17"/>
  <c r="CG18" i="17"/>
  <c r="CF18" i="17"/>
  <c r="CE18" i="17"/>
  <c r="CD18" i="17"/>
  <c r="CC18" i="17"/>
  <c r="CB18" i="17"/>
  <c r="CA18" i="17"/>
  <c r="BZ18" i="17"/>
  <c r="BY18" i="17"/>
  <c r="BX18" i="17"/>
  <c r="BW18" i="17"/>
  <c r="BV18" i="17"/>
  <c r="BU18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DX17" i="17"/>
  <c r="DW17" i="17"/>
  <c r="DV17" i="17"/>
  <c r="DU17" i="17"/>
  <c r="DT17" i="17"/>
  <c r="DS17" i="17"/>
  <c r="DR17" i="17"/>
  <c r="DQ17" i="17"/>
  <c r="DP17" i="17"/>
  <c r="DO17" i="17"/>
  <c r="DN17" i="17"/>
  <c r="DM17" i="17"/>
  <c r="DL17" i="17"/>
  <c r="DK17" i="17"/>
  <c r="DJ17" i="17"/>
  <c r="DI17" i="17"/>
  <c r="DH17" i="17"/>
  <c r="DG17" i="17"/>
  <c r="DF17" i="17"/>
  <c r="DE17" i="17"/>
  <c r="DD17" i="17"/>
  <c r="DC17" i="17"/>
  <c r="DB17" i="17"/>
  <c r="DA17" i="17"/>
  <c r="CZ17" i="17"/>
  <c r="CY17" i="17"/>
  <c r="CX17" i="17"/>
  <c r="CW17" i="17"/>
  <c r="CV17" i="17"/>
  <c r="CU17" i="17"/>
  <c r="CT17" i="17"/>
  <c r="CS17" i="17"/>
  <c r="CR17" i="17"/>
  <c r="CQ17" i="17"/>
  <c r="CP17" i="17"/>
  <c r="CO17" i="17"/>
  <c r="CN17" i="17"/>
  <c r="CM17" i="17"/>
  <c r="CL17" i="17"/>
  <c r="CK17" i="17"/>
  <c r="CJ17" i="17"/>
  <c r="CI17" i="17"/>
  <c r="CH17" i="17"/>
  <c r="CG17" i="17"/>
  <c r="CF17" i="17"/>
  <c r="CE17" i="17"/>
  <c r="CD17" i="17"/>
  <c r="CC17" i="17"/>
  <c r="CB17" i="17"/>
  <c r="CA17" i="17"/>
  <c r="BZ17" i="17"/>
  <c r="BY17" i="17"/>
  <c r="BX17" i="17"/>
  <c r="BW17" i="17"/>
  <c r="BV17" i="17"/>
  <c r="BU17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DX16" i="17"/>
  <c r="DW16" i="17"/>
  <c r="DV16" i="17"/>
  <c r="DU16" i="17"/>
  <c r="DT16" i="17"/>
  <c r="DS16" i="17"/>
  <c r="DR16" i="17"/>
  <c r="DQ16" i="17"/>
  <c r="DP16" i="17"/>
  <c r="DO16" i="17"/>
  <c r="DN16" i="17"/>
  <c r="DM16" i="17"/>
  <c r="DL16" i="17"/>
  <c r="DK16" i="17"/>
  <c r="DJ16" i="17"/>
  <c r="DI16" i="17"/>
  <c r="DH16" i="17"/>
  <c r="DG16" i="17"/>
  <c r="DF16" i="17"/>
  <c r="DE16" i="17"/>
  <c r="DD16" i="17"/>
  <c r="DC16" i="17"/>
  <c r="DB16" i="17"/>
  <c r="DA16" i="17"/>
  <c r="CZ16" i="17"/>
  <c r="CY16" i="17"/>
  <c r="CX16" i="17"/>
  <c r="CW16" i="17"/>
  <c r="CV16" i="17"/>
  <c r="CU16" i="17"/>
  <c r="CT16" i="17"/>
  <c r="CS16" i="17"/>
  <c r="CR16" i="17"/>
  <c r="CQ16" i="17"/>
  <c r="CP16" i="17"/>
  <c r="CO16" i="17"/>
  <c r="CN16" i="17"/>
  <c r="CM16" i="17"/>
  <c r="CL16" i="17"/>
  <c r="CK16" i="17"/>
  <c r="CJ16" i="17"/>
  <c r="CI16" i="17"/>
  <c r="CH16" i="17"/>
  <c r="CG16" i="17"/>
  <c r="CF16" i="17"/>
  <c r="CE16" i="17"/>
  <c r="CD16" i="17"/>
  <c r="CC16" i="17"/>
  <c r="CB16" i="17"/>
  <c r="CA16" i="17"/>
  <c r="BZ16" i="17"/>
  <c r="BY16" i="17"/>
  <c r="BX16" i="17"/>
  <c r="BW16" i="17"/>
  <c r="BV16" i="17"/>
  <c r="BU16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DX15" i="17"/>
  <c r="DW15" i="17"/>
  <c r="DV15" i="17"/>
  <c r="DU15" i="17"/>
  <c r="DT15" i="17"/>
  <c r="DS15" i="17"/>
  <c r="DR15" i="17"/>
  <c r="DQ15" i="17"/>
  <c r="DP15" i="17"/>
  <c r="DO15" i="17"/>
  <c r="DN15" i="17"/>
  <c r="DM15" i="17"/>
  <c r="DL15" i="17"/>
  <c r="DK15" i="17"/>
  <c r="DJ15" i="17"/>
  <c r="DI15" i="17"/>
  <c r="DH15" i="17"/>
  <c r="DG15" i="17"/>
  <c r="DF15" i="17"/>
  <c r="DE15" i="17"/>
  <c r="DD15" i="17"/>
  <c r="DC15" i="17"/>
  <c r="DB15" i="17"/>
  <c r="DA15" i="17"/>
  <c r="CZ15" i="17"/>
  <c r="CY15" i="17"/>
  <c r="CX15" i="17"/>
  <c r="CW15" i="17"/>
  <c r="CV15" i="17"/>
  <c r="CU15" i="17"/>
  <c r="CT15" i="17"/>
  <c r="CS15" i="17"/>
  <c r="CR15" i="17"/>
  <c r="CQ15" i="17"/>
  <c r="CP15" i="17"/>
  <c r="CO15" i="17"/>
  <c r="CN15" i="17"/>
  <c r="CM15" i="17"/>
  <c r="CL15" i="17"/>
  <c r="CK15" i="17"/>
  <c r="CJ15" i="17"/>
  <c r="CI15" i="17"/>
  <c r="CH15" i="17"/>
  <c r="CG15" i="17"/>
  <c r="CF15" i="17"/>
  <c r="CE15" i="17"/>
  <c r="CD15" i="17"/>
  <c r="CC15" i="17"/>
  <c r="CB15" i="17"/>
  <c r="CA15" i="17"/>
  <c r="BZ15" i="17"/>
  <c r="BY15" i="17"/>
  <c r="BX15" i="17"/>
  <c r="BW15" i="17"/>
  <c r="BV15" i="17"/>
  <c r="BU15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DX14" i="17"/>
  <c r="DW14" i="17"/>
  <c r="DV14" i="17"/>
  <c r="DU14" i="17"/>
  <c r="DT14" i="17"/>
  <c r="DS14" i="17"/>
  <c r="DR14" i="17"/>
  <c r="DQ14" i="17"/>
  <c r="DP14" i="17"/>
  <c r="DO14" i="17"/>
  <c r="DN14" i="17"/>
  <c r="DM14" i="17"/>
  <c r="DL14" i="17"/>
  <c r="DK14" i="17"/>
  <c r="DJ14" i="17"/>
  <c r="DI14" i="17"/>
  <c r="DH14" i="17"/>
  <c r="DG14" i="17"/>
  <c r="DF14" i="17"/>
  <c r="DE14" i="17"/>
  <c r="DD14" i="17"/>
  <c r="DC14" i="17"/>
  <c r="DB14" i="17"/>
  <c r="DA14" i="17"/>
  <c r="CZ14" i="17"/>
  <c r="CY14" i="17"/>
  <c r="CX14" i="17"/>
  <c r="CW14" i="17"/>
  <c r="CV14" i="17"/>
  <c r="CU14" i="17"/>
  <c r="CT14" i="17"/>
  <c r="CS14" i="17"/>
  <c r="CR14" i="17"/>
  <c r="CQ14" i="17"/>
  <c r="CP14" i="17"/>
  <c r="CO14" i="17"/>
  <c r="CN14" i="17"/>
  <c r="CM14" i="17"/>
  <c r="CL14" i="17"/>
  <c r="CK14" i="17"/>
  <c r="CJ14" i="17"/>
  <c r="CI14" i="17"/>
  <c r="CH14" i="17"/>
  <c r="CG14" i="17"/>
  <c r="CF14" i="17"/>
  <c r="CE14" i="17"/>
  <c r="CD14" i="17"/>
  <c r="CC14" i="17"/>
  <c r="CB14" i="17"/>
  <c r="CA14" i="17"/>
  <c r="BZ14" i="17"/>
  <c r="BY14" i="17"/>
  <c r="BX14" i="17"/>
  <c r="BW14" i="17"/>
  <c r="BV14" i="17"/>
  <c r="BU14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Q7" i="5" s="1"/>
  <c r="AL14" i="17"/>
  <c r="AK14" i="17"/>
  <c r="AJ14" i="17"/>
  <c r="AI14" i="17"/>
  <c r="AH14" i="17"/>
  <c r="AG14" i="17"/>
  <c r="AF14" i="17"/>
  <c r="AE14" i="17"/>
  <c r="AD14" i="17"/>
  <c r="AC14" i="17"/>
  <c r="AB14" i="17"/>
  <c r="DX13" i="17"/>
  <c r="DW13" i="17"/>
  <c r="DV13" i="17"/>
  <c r="DU13" i="17"/>
  <c r="DT13" i="17"/>
  <c r="DS13" i="17"/>
  <c r="DR13" i="17"/>
  <c r="DQ13" i="17"/>
  <c r="DP13" i="17"/>
  <c r="DO13" i="17"/>
  <c r="DN13" i="17"/>
  <c r="DM13" i="17"/>
  <c r="DL13" i="17"/>
  <c r="DK13" i="17"/>
  <c r="DJ13" i="17"/>
  <c r="DI13" i="17"/>
  <c r="DH13" i="17"/>
  <c r="DG13" i="17"/>
  <c r="DF13" i="17"/>
  <c r="DE13" i="17"/>
  <c r="DD13" i="17"/>
  <c r="DC13" i="17"/>
  <c r="DB13" i="17"/>
  <c r="DA13" i="17"/>
  <c r="CZ13" i="17"/>
  <c r="CY13" i="17"/>
  <c r="CX13" i="17"/>
  <c r="CW13" i="17"/>
  <c r="CV13" i="17"/>
  <c r="CU13" i="17"/>
  <c r="CT13" i="17"/>
  <c r="CS13" i="17"/>
  <c r="CR13" i="17"/>
  <c r="CQ13" i="17"/>
  <c r="CP13" i="17"/>
  <c r="CO13" i="17"/>
  <c r="CN13" i="17"/>
  <c r="CM13" i="17"/>
  <c r="CL13" i="17"/>
  <c r="CK13" i="17"/>
  <c r="CJ13" i="17"/>
  <c r="CI13" i="17"/>
  <c r="CH13" i="17"/>
  <c r="CG13" i="17"/>
  <c r="CF13" i="17"/>
  <c r="CE13" i="17"/>
  <c r="CD13" i="17"/>
  <c r="CC13" i="17"/>
  <c r="CB13" i="17"/>
  <c r="CA13" i="17"/>
  <c r="BZ13" i="17"/>
  <c r="BY13" i="17"/>
  <c r="BX13" i="17"/>
  <c r="BW13" i="17"/>
  <c r="BV13" i="17"/>
  <c r="BU13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DX12" i="17"/>
  <c r="DW12" i="17"/>
  <c r="DV12" i="17"/>
  <c r="DU12" i="17"/>
  <c r="DT12" i="17"/>
  <c r="DS12" i="17"/>
  <c r="DR12" i="17"/>
  <c r="DQ12" i="17"/>
  <c r="DP12" i="17"/>
  <c r="DO12" i="17"/>
  <c r="DN12" i="17"/>
  <c r="DM12" i="17"/>
  <c r="DL12" i="17"/>
  <c r="DK12" i="17"/>
  <c r="DJ12" i="17"/>
  <c r="DI12" i="17"/>
  <c r="DH12" i="17"/>
  <c r="DG12" i="17"/>
  <c r="DF12" i="17"/>
  <c r="DE12" i="17"/>
  <c r="DD12" i="17"/>
  <c r="DC12" i="17"/>
  <c r="DB12" i="17"/>
  <c r="DA12" i="17"/>
  <c r="CZ12" i="17"/>
  <c r="CY12" i="17"/>
  <c r="CX12" i="17"/>
  <c r="CW12" i="17"/>
  <c r="CV12" i="17"/>
  <c r="CU12" i="17"/>
  <c r="CT12" i="17"/>
  <c r="CS12" i="17"/>
  <c r="CR12" i="17"/>
  <c r="CQ12" i="17"/>
  <c r="CP12" i="17"/>
  <c r="CO12" i="17"/>
  <c r="CN12" i="17"/>
  <c r="CM12" i="17"/>
  <c r="CL12" i="17"/>
  <c r="CK12" i="17"/>
  <c r="CJ12" i="17"/>
  <c r="CI12" i="17"/>
  <c r="CH12" i="17"/>
  <c r="CG12" i="17"/>
  <c r="CF12" i="17"/>
  <c r="CE12" i="17"/>
  <c r="CD12" i="17"/>
  <c r="CC12" i="17"/>
  <c r="CB12" i="17"/>
  <c r="CA12" i="17"/>
  <c r="BZ12" i="17"/>
  <c r="BY12" i="17"/>
  <c r="BX12" i="17"/>
  <c r="BW12" i="17"/>
  <c r="BV12" i="17"/>
  <c r="BU12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DX11" i="17"/>
  <c r="DW11" i="17"/>
  <c r="DV11" i="17"/>
  <c r="DU11" i="17"/>
  <c r="DT11" i="17"/>
  <c r="DS11" i="17"/>
  <c r="DR11" i="17"/>
  <c r="DQ11" i="17"/>
  <c r="DP11" i="17"/>
  <c r="DO11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DB11" i="17"/>
  <c r="DA11" i="17"/>
  <c r="CZ11" i="17"/>
  <c r="CY11" i="17"/>
  <c r="CX11" i="17"/>
  <c r="CW11" i="17"/>
  <c r="CV11" i="17"/>
  <c r="CU11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DX10" i="17"/>
  <c r="DW10" i="17"/>
  <c r="DV10" i="17"/>
  <c r="DU10" i="17"/>
  <c r="DT10" i="17"/>
  <c r="DS10" i="17"/>
  <c r="DR10" i="17"/>
  <c r="DQ10" i="17"/>
  <c r="DP10" i="17"/>
  <c r="DO10" i="17"/>
  <c r="DN10" i="17"/>
  <c r="DM10" i="17"/>
  <c r="DL10" i="17"/>
  <c r="DK10" i="17"/>
  <c r="DJ10" i="17"/>
  <c r="DI10" i="17"/>
  <c r="DH10" i="17"/>
  <c r="DG10" i="17"/>
  <c r="DF10" i="17"/>
  <c r="DE10" i="17"/>
  <c r="DD10" i="17"/>
  <c r="DC10" i="17"/>
  <c r="DB10" i="17"/>
  <c r="DA10" i="17"/>
  <c r="CZ10" i="17"/>
  <c r="CY10" i="17"/>
  <c r="CX10" i="17"/>
  <c r="CW10" i="17"/>
  <c r="CV10" i="17"/>
  <c r="CU10" i="17"/>
  <c r="CT10" i="17"/>
  <c r="CS10" i="17"/>
  <c r="CR10" i="17"/>
  <c r="CQ10" i="17"/>
  <c r="CP10" i="17"/>
  <c r="CO10" i="17"/>
  <c r="CN10" i="17"/>
  <c r="CM10" i="17"/>
  <c r="CL10" i="17"/>
  <c r="CK10" i="17"/>
  <c r="CJ10" i="17"/>
  <c r="CI10" i="17"/>
  <c r="CH10" i="17"/>
  <c r="CG10" i="17"/>
  <c r="CF10" i="17"/>
  <c r="CE10" i="17"/>
  <c r="CD10" i="17"/>
  <c r="CC10" i="17"/>
  <c r="CB10" i="17"/>
  <c r="CA10" i="17"/>
  <c r="BZ10" i="17"/>
  <c r="BY10" i="17"/>
  <c r="BX10" i="17"/>
  <c r="BW10" i="17"/>
  <c r="BV10" i="17"/>
  <c r="BU10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Q3" i="5"/>
  <c r="R9" i="5"/>
  <c r="T9" i="5" s="1"/>
  <c r="Q9" i="5"/>
  <c r="M71" i="4"/>
  <c r="N10" i="15"/>
  <c r="N19" i="15"/>
  <c r="N9" i="15"/>
  <c r="N18" i="15"/>
  <c r="N8" i="15"/>
  <c r="N17" i="15" s="1"/>
  <c r="N7" i="15"/>
  <c r="N16" i="15" s="1"/>
  <c r="N6" i="15"/>
  <c r="N15" i="15" s="1"/>
  <c r="M8" i="15"/>
  <c r="M17" i="15"/>
  <c r="M10" i="15"/>
  <c r="M19" i="15" s="1"/>
  <c r="N28" i="15" s="1"/>
  <c r="M9" i="15"/>
  <c r="M18" i="15" s="1"/>
  <c r="M7" i="15"/>
  <c r="M16" i="15" s="1"/>
  <c r="M6" i="15"/>
  <c r="M15" i="15" s="1"/>
  <c r="L6" i="15"/>
  <c r="L15" i="15" s="1"/>
  <c r="K24" i="15" s="1"/>
  <c r="Q24" i="15" s="1"/>
  <c r="K6" i="15"/>
  <c r="K15" i="15" s="1"/>
  <c r="L10" i="15"/>
  <c r="L19" i="15" s="1"/>
  <c r="L9" i="15"/>
  <c r="L18" i="15" s="1"/>
  <c r="L27" i="15" s="1"/>
  <c r="L8" i="15"/>
  <c r="L17" i="15"/>
  <c r="L7" i="15"/>
  <c r="L16" i="15"/>
  <c r="L25" i="15" s="1"/>
  <c r="R25" i="15" s="1"/>
  <c r="K10" i="15"/>
  <c r="K19" i="15"/>
  <c r="K9" i="15"/>
  <c r="K18" i="15" s="1"/>
  <c r="K8" i="15"/>
  <c r="K17" i="15" s="1"/>
  <c r="K7" i="15"/>
  <c r="K16" i="15" s="1"/>
  <c r="H10" i="15"/>
  <c r="E10" i="15"/>
  <c r="H9" i="15"/>
  <c r="E9" i="15"/>
  <c r="H8" i="15"/>
  <c r="E8" i="15"/>
  <c r="H7" i="15"/>
  <c r="E7" i="15"/>
  <c r="H6" i="15"/>
  <c r="E6" i="15"/>
  <c r="U21" i="5"/>
  <c r="U4" i="5"/>
  <c r="U6" i="5"/>
  <c r="U7" i="5"/>
  <c r="U8" i="5"/>
  <c r="U9" i="5"/>
  <c r="U12" i="5"/>
  <c r="U13" i="5"/>
  <c r="U14" i="5"/>
  <c r="U15" i="5"/>
  <c r="U16" i="5"/>
  <c r="U17" i="5"/>
  <c r="U18" i="5"/>
  <c r="U19" i="5"/>
  <c r="U20" i="5"/>
  <c r="O23" i="5"/>
  <c r="N23" i="5"/>
  <c r="M23" i="5"/>
  <c r="L23" i="5"/>
  <c r="K23" i="5"/>
  <c r="J23" i="5"/>
  <c r="I23" i="5"/>
  <c r="U23" i="5" s="1"/>
  <c r="H23" i="5"/>
  <c r="G23" i="5"/>
  <c r="F23" i="5"/>
  <c r="O24" i="5"/>
  <c r="N24" i="5"/>
  <c r="M24" i="5"/>
  <c r="L24" i="5"/>
  <c r="K24" i="5"/>
  <c r="J24" i="5"/>
  <c r="I24" i="5"/>
  <c r="U24" i="5"/>
  <c r="H24" i="5"/>
  <c r="G24" i="5"/>
  <c r="F24" i="5"/>
  <c r="O25" i="5"/>
  <c r="N25" i="5"/>
  <c r="M25" i="5"/>
  <c r="L25" i="5"/>
  <c r="K25" i="5"/>
  <c r="J25" i="5"/>
  <c r="I25" i="5"/>
  <c r="U25" i="5" s="1"/>
  <c r="H25" i="5"/>
  <c r="G25" i="5"/>
  <c r="F25" i="5"/>
  <c r="O26" i="5"/>
  <c r="N26" i="5"/>
  <c r="M26" i="5"/>
  <c r="L26" i="5"/>
  <c r="K26" i="5"/>
  <c r="J26" i="5"/>
  <c r="I26" i="5"/>
  <c r="U26" i="5" s="1"/>
  <c r="H26" i="5"/>
  <c r="G26" i="5"/>
  <c r="F26" i="5"/>
  <c r="O27" i="5"/>
  <c r="N27" i="5"/>
  <c r="M27" i="5"/>
  <c r="L27" i="5"/>
  <c r="K27" i="5"/>
  <c r="J27" i="5"/>
  <c r="I27" i="5"/>
  <c r="U27" i="5"/>
  <c r="X7" i="5" s="1"/>
  <c r="H27" i="5"/>
  <c r="G27" i="5"/>
  <c r="F27" i="5"/>
  <c r="E9" i="3"/>
  <c r="F15" i="3"/>
  <c r="B17" i="3"/>
  <c r="E26" i="3"/>
  <c r="D27" i="3"/>
  <c r="B29" i="3"/>
  <c r="E34" i="3"/>
  <c r="B38" i="3"/>
  <c r="F43" i="3"/>
  <c r="D52" i="3"/>
  <c r="C53" i="3"/>
  <c r="K53" i="3" s="1"/>
  <c r="C60" i="3"/>
  <c r="B63" i="3"/>
  <c r="F68" i="3"/>
  <c r="D77" i="3"/>
  <c r="D79" i="3"/>
  <c r="C83" i="3"/>
  <c r="F83" i="3"/>
  <c r="F91" i="3"/>
  <c r="N91" i="3" s="1"/>
  <c r="E27" i="5"/>
  <c r="E26" i="5"/>
  <c r="E25" i="5"/>
  <c r="E24" i="5"/>
  <c r="E23" i="5"/>
  <c r="DQ98" i="4"/>
  <c r="DP98" i="4"/>
  <c r="DO98" i="4"/>
  <c r="DN98" i="4"/>
  <c r="DM98" i="4"/>
  <c r="DL98" i="4"/>
  <c r="DK98" i="4"/>
  <c r="DJ98" i="4"/>
  <c r="DI98" i="4"/>
  <c r="DH98" i="4"/>
  <c r="DG98" i="4"/>
  <c r="DF98" i="4"/>
  <c r="DE98" i="4"/>
  <c r="DD98" i="4"/>
  <c r="DC98" i="4"/>
  <c r="DB98" i="4"/>
  <c r="DA98" i="4"/>
  <c r="CZ98" i="4"/>
  <c r="CY98" i="4"/>
  <c r="CX98" i="4"/>
  <c r="CW98" i="4"/>
  <c r="CV98" i="4"/>
  <c r="CU98" i="4"/>
  <c r="CT98" i="4"/>
  <c r="CS98" i="4"/>
  <c r="CR98" i="4"/>
  <c r="CQ98" i="4"/>
  <c r="CP98" i="4"/>
  <c r="CO98" i="4"/>
  <c r="CN98" i="4"/>
  <c r="CM98" i="4"/>
  <c r="CL98" i="4"/>
  <c r="CK98" i="4"/>
  <c r="CJ98" i="4"/>
  <c r="CI98" i="4"/>
  <c r="CH98" i="4"/>
  <c r="CG98" i="4"/>
  <c r="CF98" i="4"/>
  <c r="CE98" i="4"/>
  <c r="CD98" i="4"/>
  <c r="CC98" i="4"/>
  <c r="CB98" i="4"/>
  <c r="CA98" i="4"/>
  <c r="BZ98" i="4"/>
  <c r="BY98" i="4"/>
  <c r="BX98" i="4"/>
  <c r="BW98" i="4"/>
  <c r="BV98" i="4"/>
  <c r="BU98" i="4"/>
  <c r="BT98" i="4"/>
  <c r="BS98" i="4"/>
  <c r="BR98" i="4"/>
  <c r="BQ98" i="4"/>
  <c r="BP98" i="4"/>
  <c r="BO98" i="4"/>
  <c r="BN98" i="4"/>
  <c r="BM98" i="4"/>
  <c r="BL98" i="4"/>
  <c r="BK98" i="4"/>
  <c r="BJ98" i="4"/>
  <c r="BI98" i="4"/>
  <c r="BH98" i="4"/>
  <c r="BG98" i="4"/>
  <c r="BF98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DQ97" i="4"/>
  <c r="DP97" i="4"/>
  <c r="DO97" i="4"/>
  <c r="DN97" i="4"/>
  <c r="DM97" i="4"/>
  <c r="DL97" i="4"/>
  <c r="DK97" i="4"/>
  <c r="DJ97" i="4"/>
  <c r="DI97" i="4"/>
  <c r="DH97" i="4"/>
  <c r="DG97" i="4"/>
  <c r="DF97" i="4"/>
  <c r="DE97" i="4"/>
  <c r="DD97" i="4"/>
  <c r="DC97" i="4"/>
  <c r="DB97" i="4"/>
  <c r="DA97" i="4"/>
  <c r="CZ97" i="4"/>
  <c r="CY97" i="4"/>
  <c r="CX97" i="4"/>
  <c r="CW97" i="4"/>
  <c r="CV97" i="4"/>
  <c r="CU97" i="4"/>
  <c r="CT97" i="4"/>
  <c r="CS97" i="4"/>
  <c r="CR97" i="4"/>
  <c r="CQ97" i="4"/>
  <c r="CP97" i="4"/>
  <c r="CO97" i="4"/>
  <c r="CN97" i="4"/>
  <c r="CM97" i="4"/>
  <c r="CL97" i="4"/>
  <c r="CK97" i="4"/>
  <c r="CJ97" i="4"/>
  <c r="CI97" i="4"/>
  <c r="CH97" i="4"/>
  <c r="CG97" i="4"/>
  <c r="CF97" i="4"/>
  <c r="CE97" i="4"/>
  <c r="CD97" i="4"/>
  <c r="CC97" i="4"/>
  <c r="CB97" i="4"/>
  <c r="CA97" i="4"/>
  <c r="BZ97" i="4"/>
  <c r="BY97" i="4"/>
  <c r="BX97" i="4"/>
  <c r="BW97" i="4"/>
  <c r="BV97" i="4"/>
  <c r="BU97" i="4"/>
  <c r="BT97" i="4"/>
  <c r="BS97" i="4"/>
  <c r="BR97" i="4"/>
  <c r="BQ97" i="4"/>
  <c r="BP97" i="4"/>
  <c r="BO97" i="4"/>
  <c r="BN97" i="4"/>
  <c r="BM97" i="4"/>
  <c r="BL97" i="4"/>
  <c r="BK97" i="4"/>
  <c r="BJ97" i="4"/>
  <c r="BI97" i="4"/>
  <c r="BH97" i="4"/>
  <c r="BG97" i="4"/>
  <c r="BF97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DQ96" i="4"/>
  <c r="DP96" i="4"/>
  <c r="DO96" i="4"/>
  <c r="DN96" i="4"/>
  <c r="DM96" i="4"/>
  <c r="DL96" i="4"/>
  <c r="DK96" i="4"/>
  <c r="DJ96" i="4"/>
  <c r="DI96" i="4"/>
  <c r="DH96" i="4"/>
  <c r="DG96" i="4"/>
  <c r="DF96" i="4"/>
  <c r="DE96" i="4"/>
  <c r="DD96" i="4"/>
  <c r="DC96" i="4"/>
  <c r="DB96" i="4"/>
  <c r="DA96" i="4"/>
  <c r="CZ96" i="4"/>
  <c r="CY96" i="4"/>
  <c r="CX96" i="4"/>
  <c r="CW96" i="4"/>
  <c r="CV96" i="4"/>
  <c r="CU96" i="4"/>
  <c r="CT96" i="4"/>
  <c r="CS96" i="4"/>
  <c r="CR96" i="4"/>
  <c r="CQ96" i="4"/>
  <c r="CP96" i="4"/>
  <c r="CO96" i="4"/>
  <c r="CN96" i="4"/>
  <c r="CM96" i="4"/>
  <c r="CL96" i="4"/>
  <c r="CK96" i="4"/>
  <c r="CJ96" i="4"/>
  <c r="CI96" i="4"/>
  <c r="CH96" i="4"/>
  <c r="CG96" i="4"/>
  <c r="CF96" i="4"/>
  <c r="CE96" i="4"/>
  <c r="CD96" i="4"/>
  <c r="CC96" i="4"/>
  <c r="CB96" i="4"/>
  <c r="CA96" i="4"/>
  <c r="BZ96" i="4"/>
  <c r="BY96" i="4"/>
  <c r="BX96" i="4"/>
  <c r="BW96" i="4"/>
  <c r="BV96" i="4"/>
  <c r="BU96" i="4"/>
  <c r="BT96" i="4"/>
  <c r="BS96" i="4"/>
  <c r="BR96" i="4"/>
  <c r="BQ96" i="4"/>
  <c r="BP96" i="4"/>
  <c r="BO96" i="4"/>
  <c r="BN96" i="4"/>
  <c r="BM96" i="4"/>
  <c r="BL96" i="4"/>
  <c r="BK96" i="4"/>
  <c r="BJ96" i="4"/>
  <c r="BI96" i="4"/>
  <c r="BH96" i="4"/>
  <c r="BG96" i="4"/>
  <c r="BF96" i="4"/>
  <c r="BE96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DQ95" i="4"/>
  <c r="DP95" i="4"/>
  <c r="DO95" i="4"/>
  <c r="DN95" i="4"/>
  <c r="DM95" i="4"/>
  <c r="DL95" i="4"/>
  <c r="DK95" i="4"/>
  <c r="DJ95" i="4"/>
  <c r="DI95" i="4"/>
  <c r="DH95" i="4"/>
  <c r="DG95" i="4"/>
  <c r="DF95" i="4"/>
  <c r="DE95" i="4"/>
  <c r="DD95" i="4"/>
  <c r="DC95" i="4"/>
  <c r="DB95" i="4"/>
  <c r="DA95" i="4"/>
  <c r="CZ95" i="4"/>
  <c r="CY95" i="4"/>
  <c r="CX95" i="4"/>
  <c r="CW95" i="4"/>
  <c r="CV95" i="4"/>
  <c r="CU95" i="4"/>
  <c r="CT95" i="4"/>
  <c r="CS95" i="4"/>
  <c r="CR95" i="4"/>
  <c r="CQ95" i="4"/>
  <c r="CP95" i="4"/>
  <c r="CO95" i="4"/>
  <c r="CN95" i="4"/>
  <c r="CM95" i="4"/>
  <c r="CL95" i="4"/>
  <c r="CK95" i="4"/>
  <c r="CJ95" i="4"/>
  <c r="CI95" i="4"/>
  <c r="CH95" i="4"/>
  <c r="CG95" i="4"/>
  <c r="CF95" i="4"/>
  <c r="CE95" i="4"/>
  <c r="CD95" i="4"/>
  <c r="CC95" i="4"/>
  <c r="CB95" i="4"/>
  <c r="CA95" i="4"/>
  <c r="BZ95" i="4"/>
  <c r="BY95" i="4"/>
  <c r="BX95" i="4"/>
  <c r="BW95" i="4"/>
  <c r="BV95" i="4"/>
  <c r="BU95" i="4"/>
  <c r="BT95" i="4"/>
  <c r="BS95" i="4"/>
  <c r="BR95" i="4"/>
  <c r="BQ95" i="4"/>
  <c r="BP95" i="4"/>
  <c r="BO95" i="4"/>
  <c r="BN95" i="4"/>
  <c r="BM95" i="4"/>
  <c r="BL95" i="4"/>
  <c r="BK95" i="4"/>
  <c r="BJ95" i="4"/>
  <c r="BI95" i="4"/>
  <c r="BH95" i="4"/>
  <c r="BG95" i="4"/>
  <c r="BF95" i="4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DQ94" i="4"/>
  <c r="DP94" i="4"/>
  <c r="DO94" i="4"/>
  <c r="DN94" i="4"/>
  <c r="DM94" i="4"/>
  <c r="DL94" i="4"/>
  <c r="DK94" i="4"/>
  <c r="DJ94" i="4"/>
  <c r="DI94" i="4"/>
  <c r="DH94" i="4"/>
  <c r="DG94" i="4"/>
  <c r="DF94" i="4"/>
  <c r="DE94" i="4"/>
  <c r="DD94" i="4"/>
  <c r="DC94" i="4"/>
  <c r="DB94" i="4"/>
  <c r="DA94" i="4"/>
  <c r="CZ94" i="4"/>
  <c r="CY94" i="4"/>
  <c r="CX94" i="4"/>
  <c r="CW94" i="4"/>
  <c r="CV94" i="4"/>
  <c r="CU94" i="4"/>
  <c r="CT94" i="4"/>
  <c r="CS94" i="4"/>
  <c r="CR94" i="4"/>
  <c r="CQ94" i="4"/>
  <c r="CP94" i="4"/>
  <c r="CO94" i="4"/>
  <c r="CN94" i="4"/>
  <c r="CM94" i="4"/>
  <c r="CL94" i="4"/>
  <c r="CK94" i="4"/>
  <c r="CJ94" i="4"/>
  <c r="CI94" i="4"/>
  <c r="CH94" i="4"/>
  <c r="CG94" i="4"/>
  <c r="CF94" i="4"/>
  <c r="CE94" i="4"/>
  <c r="CD94" i="4"/>
  <c r="CC94" i="4"/>
  <c r="CB94" i="4"/>
  <c r="CA94" i="4"/>
  <c r="BZ94" i="4"/>
  <c r="BY94" i="4"/>
  <c r="BX94" i="4"/>
  <c r="BW94" i="4"/>
  <c r="BV94" i="4"/>
  <c r="BU94" i="4"/>
  <c r="BT94" i="4"/>
  <c r="BS94" i="4"/>
  <c r="BR94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DQ93" i="4"/>
  <c r="DP93" i="4"/>
  <c r="DO93" i="4"/>
  <c r="DN93" i="4"/>
  <c r="DM93" i="4"/>
  <c r="DL93" i="4"/>
  <c r="DK93" i="4"/>
  <c r="DJ93" i="4"/>
  <c r="DI93" i="4"/>
  <c r="DH93" i="4"/>
  <c r="DG93" i="4"/>
  <c r="DF93" i="4"/>
  <c r="DE93" i="4"/>
  <c r="DD93" i="4"/>
  <c r="DC93" i="4"/>
  <c r="DB93" i="4"/>
  <c r="DA93" i="4"/>
  <c r="CZ93" i="4"/>
  <c r="CY93" i="4"/>
  <c r="CX93" i="4"/>
  <c r="CW93" i="4"/>
  <c r="CV93" i="4"/>
  <c r="CU93" i="4"/>
  <c r="CT93" i="4"/>
  <c r="CS93" i="4"/>
  <c r="CR93" i="4"/>
  <c r="CQ93" i="4"/>
  <c r="CP93" i="4"/>
  <c r="CO93" i="4"/>
  <c r="CN93" i="4"/>
  <c r="CM93" i="4"/>
  <c r="CL93" i="4"/>
  <c r="CK93" i="4"/>
  <c r="CJ93" i="4"/>
  <c r="CI93" i="4"/>
  <c r="CH93" i="4"/>
  <c r="CG93" i="4"/>
  <c r="CF93" i="4"/>
  <c r="CE93" i="4"/>
  <c r="CD93" i="4"/>
  <c r="CC93" i="4"/>
  <c r="CB93" i="4"/>
  <c r="CA93" i="4"/>
  <c r="BZ93" i="4"/>
  <c r="BY93" i="4"/>
  <c r="BX93" i="4"/>
  <c r="BW93" i="4"/>
  <c r="BV93" i="4"/>
  <c r="BU93" i="4"/>
  <c r="BT93" i="4"/>
  <c r="BS93" i="4"/>
  <c r="BR93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DQ92" i="4"/>
  <c r="DP92" i="4"/>
  <c r="DO92" i="4"/>
  <c r="DN92" i="4"/>
  <c r="DM92" i="4"/>
  <c r="DL92" i="4"/>
  <c r="DK92" i="4"/>
  <c r="DJ92" i="4"/>
  <c r="DI92" i="4"/>
  <c r="DH92" i="4"/>
  <c r="DG92" i="4"/>
  <c r="DF92" i="4"/>
  <c r="DE92" i="4"/>
  <c r="DD92" i="4"/>
  <c r="DC92" i="4"/>
  <c r="DB92" i="4"/>
  <c r="DA92" i="4"/>
  <c r="CZ92" i="4"/>
  <c r="CY92" i="4"/>
  <c r="CX92" i="4"/>
  <c r="CW92" i="4"/>
  <c r="CV92" i="4"/>
  <c r="CU92" i="4"/>
  <c r="CT92" i="4"/>
  <c r="CS92" i="4"/>
  <c r="CR92" i="4"/>
  <c r="CQ92" i="4"/>
  <c r="CP92" i="4"/>
  <c r="CO92" i="4"/>
  <c r="CN92" i="4"/>
  <c r="CM92" i="4"/>
  <c r="CL92" i="4"/>
  <c r="CK92" i="4"/>
  <c r="CJ92" i="4"/>
  <c r="CI92" i="4"/>
  <c r="CH92" i="4"/>
  <c r="CG92" i="4"/>
  <c r="CF92" i="4"/>
  <c r="CE92" i="4"/>
  <c r="CD92" i="4"/>
  <c r="CC92" i="4"/>
  <c r="CB92" i="4"/>
  <c r="CA92" i="4"/>
  <c r="BZ92" i="4"/>
  <c r="BY92" i="4"/>
  <c r="BX92" i="4"/>
  <c r="BW92" i="4"/>
  <c r="BV92" i="4"/>
  <c r="BU92" i="4"/>
  <c r="BT92" i="4"/>
  <c r="BS92" i="4"/>
  <c r="BR92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DQ91" i="4"/>
  <c r="DP91" i="4"/>
  <c r="DO91" i="4"/>
  <c r="DN91" i="4"/>
  <c r="DM91" i="4"/>
  <c r="DL91" i="4"/>
  <c r="DK91" i="4"/>
  <c r="DJ91" i="4"/>
  <c r="DI91" i="4"/>
  <c r="DH91" i="4"/>
  <c r="DG91" i="4"/>
  <c r="DF91" i="4"/>
  <c r="DE91" i="4"/>
  <c r="DD91" i="4"/>
  <c r="DC91" i="4"/>
  <c r="DB91" i="4"/>
  <c r="DA91" i="4"/>
  <c r="CZ91" i="4"/>
  <c r="CY91" i="4"/>
  <c r="CX91" i="4"/>
  <c r="CW91" i="4"/>
  <c r="CV91" i="4"/>
  <c r="CU91" i="4"/>
  <c r="CT91" i="4"/>
  <c r="CS91" i="4"/>
  <c r="CR91" i="4"/>
  <c r="CQ91" i="4"/>
  <c r="CP91" i="4"/>
  <c r="CO91" i="4"/>
  <c r="CN91" i="4"/>
  <c r="CM91" i="4"/>
  <c r="CL91" i="4"/>
  <c r="CK91" i="4"/>
  <c r="CJ91" i="4"/>
  <c r="CI91" i="4"/>
  <c r="CH91" i="4"/>
  <c r="CG91" i="4"/>
  <c r="CF91" i="4"/>
  <c r="CE91" i="4"/>
  <c r="CD91" i="4"/>
  <c r="CC91" i="4"/>
  <c r="CB91" i="4"/>
  <c r="CA91" i="4"/>
  <c r="BZ91" i="4"/>
  <c r="BY91" i="4"/>
  <c r="BX91" i="4"/>
  <c r="BW91" i="4"/>
  <c r="BV91" i="4"/>
  <c r="BU91" i="4"/>
  <c r="BT91" i="4"/>
  <c r="BS91" i="4"/>
  <c r="BR91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DQ90" i="4"/>
  <c r="DP90" i="4"/>
  <c r="DO90" i="4"/>
  <c r="DN90" i="4"/>
  <c r="DM90" i="4"/>
  <c r="DL90" i="4"/>
  <c r="DK90" i="4"/>
  <c r="DJ90" i="4"/>
  <c r="DI90" i="4"/>
  <c r="DH90" i="4"/>
  <c r="DG90" i="4"/>
  <c r="DF90" i="4"/>
  <c r="DE90" i="4"/>
  <c r="DD90" i="4"/>
  <c r="DC90" i="4"/>
  <c r="DB90" i="4"/>
  <c r="DA90" i="4"/>
  <c r="CZ90" i="4"/>
  <c r="CY90" i="4"/>
  <c r="CX90" i="4"/>
  <c r="CW90" i="4"/>
  <c r="CV90" i="4"/>
  <c r="CU90" i="4"/>
  <c r="CT90" i="4"/>
  <c r="CS90" i="4"/>
  <c r="CR90" i="4"/>
  <c r="CQ90" i="4"/>
  <c r="CP90" i="4"/>
  <c r="CO90" i="4"/>
  <c r="CN90" i="4"/>
  <c r="CM90" i="4"/>
  <c r="CL90" i="4"/>
  <c r="CK90" i="4"/>
  <c r="CJ90" i="4"/>
  <c r="CI90" i="4"/>
  <c r="CH90" i="4"/>
  <c r="CG90" i="4"/>
  <c r="CF90" i="4"/>
  <c r="CE90" i="4"/>
  <c r="CD90" i="4"/>
  <c r="CC90" i="4"/>
  <c r="CB90" i="4"/>
  <c r="CA90" i="4"/>
  <c r="BZ90" i="4"/>
  <c r="BY90" i="4"/>
  <c r="BX90" i="4"/>
  <c r="BW90" i="4"/>
  <c r="BV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DQ89" i="4"/>
  <c r="DP89" i="4"/>
  <c r="DO89" i="4"/>
  <c r="DN89" i="4"/>
  <c r="DM89" i="4"/>
  <c r="DL89" i="4"/>
  <c r="DK89" i="4"/>
  <c r="DJ89" i="4"/>
  <c r="DI89" i="4"/>
  <c r="DH89" i="4"/>
  <c r="DG89" i="4"/>
  <c r="DF89" i="4"/>
  <c r="DE89" i="4"/>
  <c r="DD89" i="4"/>
  <c r="DC89" i="4"/>
  <c r="DB89" i="4"/>
  <c r="DA89" i="4"/>
  <c r="CZ89" i="4"/>
  <c r="CY89" i="4"/>
  <c r="CX89" i="4"/>
  <c r="CW89" i="4"/>
  <c r="CV89" i="4"/>
  <c r="CU89" i="4"/>
  <c r="CT89" i="4"/>
  <c r="CS89" i="4"/>
  <c r="CR89" i="4"/>
  <c r="CQ89" i="4"/>
  <c r="CP89" i="4"/>
  <c r="CO89" i="4"/>
  <c r="CN89" i="4"/>
  <c r="CM89" i="4"/>
  <c r="CL89" i="4"/>
  <c r="CK89" i="4"/>
  <c r="CJ89" i="4"/>
  <c r="CI89" i="4"/>
  <c r="CH89" i="4"/>
  <c r="CG89" i="4"/>
  <c r="CF89" i="4"/>
  <c r="CE89" i="4"/>
  <c r="CD89" i="4"/>
  <c r="CC89" i="4"/>
  <c r="CB89" i="4"/>
  <c r="CA89" i="4"/>
  <c r="BZ89" i="4"/>
  <c r="BY89" i="4"/>
  <c r="BX89" i="4"/>
  <c r="BW89" i="4"/>
  <c r="BV89" i="4"/>
  <c r="BU89" i="4"/>
  <c r="BT89" i="4"/>
  <c r="BS89" i="4"/>
  <c r="BR89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DR98" i="4"/>
  <c r="DR97" i="4"/>
  <c r="DR96" i="4"/>
  <c r="DR95" i="4"/>
  <c r="DR94" i="4"/>
  <c r="DR93" i="4"/>
  <c r="DR92" i="4"/>
  <c r="DR91" i="4"/>
  <c r="DR90" i="4"/>
  <c r="DR89" i="4"/>
  <c r="DR57" i="4"/>
  <c r="DQ57" i="4"/>
  <c r="DP57" i="4"/>
  <c r="DO57" i="4"/>
  <c r="DN57" i="4"/>
  <c r="DM57" i="4"/>
  <c r="DL57" i="4"/>
  <c r="DK57" i="4"/>
  <c r="DJ57" i="4"/>
  <c r="DI57" i="4"/>
  <c r="DH57" i="4"/>
  <c r="DG57" i="4"/>
  <c r="DF57" i="4"/>
  <c r="DE57" i="4"/>
  <c r="DD57" i="4"/>
  <c r="DC57" i="4"/>
  <c r="DB57" i="4"/>
  <c r="DE85" i="4" s="1"/>
  <c r="DA57" i="4"/>
  <c r="DD85" i="4" s="1"/>
  <c r="CZ57" i="4"/>
  <c r="CY57" i="4"/>
  <c r="CX57" i="4"/>
  <c r="CW57" i="4"/>
  <c r="CV57" i="4"/>
  <c r="CU57" i="4"/>
  <c r="CT57" i="4"/>
  <c r="CS57" i="4"/>
  <c r="CR57" i="4"/>
  <c r="CQ57" i="4"/>
  <c r="CP57" i="4"/>
  <c r="CO57" i="4"/>
  <c r="CN57" i="4"/>
  <c r="CQ85" i="4" s="1"/>
  <c r="CM57" i="4"/>
  <c r="CL57" i="4"/>
  <c r="CK57" i="4"/>
  <c r="CJ57" i="4"/>
  <c r="CI57" i="4"/>
  <c r="CH57" i="4"/>
  <c r="CG57" i="4"/>
  <c r="CF57" i="4"/>
  <c r="CE57" i="4"/>
  <c r="CD57" i="4"/>
  <c r="CC57" i="4"/>
  <c r="CB57" i="4"/>
  <c r="CA57" i="4"/>
  <c r="BZ57" i="4"/>
  <c r="BY57" i="4"/>
  <c r="BX57" i="4"/>
  <c r="BW57" i="4"/>
  <c r="BV57" i="4"/>
  <c r="BU57" i="4"/>
  <c r="BT57" i="4"/>
  <c r="BS57" i="4"/>
  <c r="BR57" i="4"/>
  <c r="BU85" i="4" s="1"/>
  <c r="DR56" i="4"/>
  <c r="DQ56" i="4"/>
  <c r="DR84" i="4" s="1"/>
  <c r="DP56" i="4"/>
  <c r="DO56" i="4"/>
  <c r="DN56" i="4"/>
  <c r="DM56" i="4"/>
  <c r="DL56" i="4"/>
  <c r="DK56" i="4"/>
  <c r="DJ56" i="4"/>
  <c r="DI56" i="4"/>
  <c r="DH56" i="4"/>
  <c r="DG56" i="4"/>
  <c r="DF56" i="4"/>
  <c r="DE56" i="4"/>
  <c r="DD56" i="4"/>
  <c r="DC56" i="4"/>
  <c r="DB56" i="4"/>
  <c r="DA56" i="4"/>
  <c r="CZ56" i="4"/>
  <c r="CY56" i="4"/>
  <c r="CX56" i="4"/>
  <c r="CW56" i="4"/>
  <c r="CV56" i="4"/>
  <c r="CU56" i="4"/>
  <c r="CW84" i="4" s="1"/>
  <c r="CT56" i="4"/>
  <c r="CS56" i="4"/>
  <c r="CR56" i="4"/>
  <c r="CQ56" i="4"/>
  <c r="CP56" i="4"/>
  <c r="CO56" i="4"/>
  <c r="CN56" i="4"/>
  <c r="CM56" i="4"/>
  <c r="CO84" i="4" s="1"/>
  <c r="CL56" i="4"/>
  <c r="CK56" i="4"/>
  <c r="CK84" i="4" s="1"/>
  <c r="CJ56" i="4"/>
  <c r="CI56" i="4"/>
  <c r="CH56" i="4"/>
  <c r="CJ84" i="4" s="1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V84" i="4" s="1"/>
  <c r="BR56" i="4"/>
  <c r="DR55" i="4"/>
  <c r="DQ55" i="4"/>
  <c r="DQ83" i="4" s="1"/>
  <c r="DP55" i="4"/>
  <c r="DO55" i="4"/>
  <c r="DN55" i="4"/>
  <c r="DM55" i="4"/>
  <c r="DL55" i="4"/>
  <c r="DK55" i="4"/>
  <c r="DJ55" i="4"/>
  <c r="DI55" i="4"/>
  <c r="DH55" i="4"/>
  <c r="DG55" i="4"/>
  <c r="DH83" i="4" s="1"/>
  <c r="DF55" i="4"/>
  <c r="DE55" i="4"/>
  <c r="DD55" i="4"/>
  <c r="DG83" i="4" s="1"/>
  <c r="DC55" i="4"/>
  <c r="DF83" i="4" s="1"/>
  <c r="DB55" i="4"/>
  <c r="DA55" i="4"/>
  <c r="CZ55" i="4"/>
  <c r="CY55" i="4"/>
  <c r="CX55" i="4"/>
  <c r="CW55" i="4"/>
  <c r="CV55" i="4"/>
  <c r="CU55" i="4"/>
  <c r="CX83" i="4" s="1"/>
  <c r="CT55" i="4"/>
  <c r="CS55" i="4"/>
  <c r="CR55" i="4"/>
  <c r="CQ55" i="4"/>
  <c r="CP55" i="4"/>
  <c r="CO55" i="4"/>
  <c r="CN55" i="4"/>
  <c r="CQ83" i="4" s="1"/>
  <c r="CM55" i="4"/>
  <c r="CL55" i="4"/>
  <c r="CK55" i="4"/>
  <c r="CJ55" i="4"/>
  <c r="CI55" i="4"/>
  <c r="CH55" i="4"/>
  <c r="CG55" i="4"/>
  <c r="CF55" i="4"/>
  <c r="CE55" i="4"/>
  <c r="CG83" i="4" s="1"/>
  <c r="CD55" i="4"/>
  <c r="CC55" i="4"/>
  <c r="CB55" i="4"/>
  <c r="CA55" i="4"/>
  <c r="CB83" i="4" s="1"/>
  <c r="BZ55" i="4"/>
  <c r="BY55" i="4"/>
  <c r="BX55" i="4"/>
  <c r="BW55" i="4"/>
  <c r="BY83" i="4" s="1"/>
  <c r="BV55" i="4"/>
  <c r="BU55" i="4"/>
  <c r="BT55" i="4"/>
  <c r="BS55" i="4"/>
  <c r="BR55" i="4"/>
  <c r="DR54" i="4"/>
  <c r="DQ54" i="4"/>
  <c r="DP54" i="4"/>
  <c r="DO54" i="4"/>
  <c r="DN54" i="4"/>
  <c r="DM54" i="4"/>
  <c r="DN82" i="4" s="1"/>
  <c r="DL54" i="4"/>
  <c r="DK54" i="4"/>
  <c r="DJ54" i="4"/>
  <c r="DI54" i="4"/>
  <c r="DL82" i="4" s="1"/>
  <c r="DH54" i="4"/>
  <c r="DG54" i="4"/>
  <c r="DF54" i="4"/>
  <c r="DE54" i="4"/>
  <c r="DH82" i="4" s="1"/>
  <c r="DD54" i="4"/>
  <c r="DC54" i="4"/>
  <c r="DB54" i="4"/>
  <c r="DA54" i="4"/>
  <c r="CZ54" i="4"/>
  <c r="CY54" i="4"/>
  <c r="CX54" i="4"/>
  <c r="CW54" i="4"/>
  <c r="CV54" i="4"/>
  <c r="CU54" i="4"/>
  <c r="CT54" i="4"/>
  <c r="CW82" i="4" s="1"/>
  <c r="CS54" i="4"/>
  <c r="CU82" i="4" s="1"/>
  <c r="CR54" i="4"/>
  <c r="CQ54" i="4"/>
  <c r="CP54" i="4"/>
  <c r="CO54" i="4"/>
  <c r="CN54" i="4"/>
  <c r="CM54" i="4"/>
  <c r="CL54" i="4"/>
  <c r="CK54" i="4"/>
  <c r="CN82" i="4" s="1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Y82" i="4" s="1"/>
  <c r="BU54" i="4"/>
  <c r="BT54" i="4"/>
  <c r="BS54" i="4"/>
  <c r="BR54" i="4"/>
  <c r="BU82" i="4" s="1"/>
  <c r="DR53" i="4"/>
  <c r="DQ53" i="4"/>
  <c r="DP53" i="4"/>
  <c r="DO53" i="4"/>
  <c r="DR81" i="4" s="1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E81" i="4" s="1"/>
  <c r="DA53" i="4"/>
  <c r="CZ53" i="4"/>
  <c r="CY53" i="4"/>
  <c r="DB81" i="4" s="1"/>
  <c r="CX53" i="4"/>
  <c r="CW53" i="4"/>
  <c r="CV53" i="4"/>
  <c r="CU53" i="4"/>
  <c r="CT53" i="4"/>
  <c r="CS53" i="4"/>
  <c r="CR53" i="4"/>
  <c r="CT81" i="4"/>
  <c r="CQ53" i="4"/>
  <c r="CP53" i="4"/>
  <c r="CO53" i="4"/>
  <c r="CN53" i="4"/>
  <c r="CQ81" i="4" s="1"/>
  <c r="CM53" i="4"/>
  <c r="CP81" i="4" s="1"/>
  <c r="CL53" i="4"/>
  <c r="CK53" i="4"/>
  <c r="CJ53" i="4"/>
  <c r="CI53" i="4"/>
  <c r="CH53" i="4"/>
  <c r="CG53" i="4"/>
  <c r="CF53" i="4"/>
  <c r="CE53" i="4"/>
  <c r="CD53" i="4"/>
  <c r="CC53" i="4"/>
  <c r="CB53" i="4"/>
  <c r="CD81" i="4" s="1"/>
  <c r="CA53" i="4"/>
  <c r="BZ53" i="4"/>
  <c r="BY53" i="4"/>
  <c r="BX53" i="4"/>
  <c r="BW53" i="4"/>
  <c r="BY81" i="4" s="1"/>
  <c r="BV53" i="4"/>
  <c r="BU53" i="4"/>
  <c r="BT53" i="4"/>
  <c r="BS53" i="4"/>
  <c r="BR53" i="4"/>
  <c r="DR52" i="4"/>
  <c r="DQ52" i="4"/>
  <c r="DR80" i="4" s="1"/>
  <c r="DP52" i="4"/>
  <c r="DO52" i="4"/>
  <c r="DN52" i="4"/>
  <c r="DM52" i="4"/>
  <c r="DL52" i="4"/>
  <c r="DK52" i="4"/>
  <c r="DJ52" i="4"/>
  <c r="DI52" i="4"/>
  <c r="DH52" i="4"/>
  <c r="DG52" i="4"/>
  <c r="DF52" i="4"/>
  <c r="DE52" i="4"/>
  <c r="DD52" i="4"/>
  <c r="DC52" i="4"/>
  <c r="DB52" i="4"/>
  <c r="DA52" i="4"/>
  <c r="CZ52" i="4"/>
  <c r="DC80" i="4" s="1"/>
  <c r="DC108" i="4" s="1"/>
  <c r="CY52" i="4"/>
  <c r="CX52" i="4"/>
  <c r="CW52" i="4"/>
  <c r="CV52" i="4"/>
  <c r="CU52" i="4"/>
  <c r="CT52" i="4"/>
  <c r="CS52" i="4"/>
  <c r="CR52" i="4"/>
  <c r="CQ52" i="4"/>
  <c r="CP52" i="4"/>
  <c r="CO52" i="4"/>
  <c r="CN52" i="4"/>
  <c r="CM52" i="4"/>
  <c r="CL52" i="4"/>
  <c r="CK52" i="4"/>
  <c r="CJ52" i="4"/>
  <c r="CI52" i="4"/>
  <c r="CH52" i="4"/>
  <c r="CG52" i="4"/>
  <c r="CF52" i="4"/>
  <c r="CE52" i="4"/>
  <c r="CD52" i="4"/>
  <c r="CC52" i="4"/>
  <c r="CE80" i="4" s="1"/>
  <c r="CB52" i="4"/>
  <c r="CA52" i="4"/>
  <c r="BZ52" i="4"/>
  <c r="BY52" i="4"/>
  <c r="BX52" i="4"/>
  <c r="BW52" i="4"/>
  <c r="BV52" i="4"/>
  <c r="BU52" i="4"/>
  <c r="BV80" i="4" s="1"/>
  <c r="BT52" i="4"/>
  <c r="BS52" i="4"/>
  <c r="BR52" i="4"/>
  <c r="BU80" i="4" s="1"/>
  <c r="BU108" i="4" s="1"/>
  <c r="BQ52" i="4"/>
  <c r="BP52" i="4"/>
  <c r="BO52" i="4"/>
  <c r="BN52" i="4"/>
  <c r="BM52" i="4"/>
  <c r="BL52" i="4"/>
  <c r="BK52" i="4"/>
  <c r="BN80" i="4" s="1"/>
  <c r="BJ52" i="4"/>
  <c r="BI52" i="4"/>
  <c r="BH52" i="4"/>
  <c r="BG52" i="4"/>
  <c r="BG80" i="4" s="1"/>
  <c r="BF52" i="4"/>
  <c r="BE52" i="4"/>
  <c r="BD52" i="4"/>
  <c r="BC52" i="4"/>
  <c r="BB52" i="4"/>
  <c r="BA52" i="4"/>
  <c r="AZ52" i="4"/>
  <c r="AY52" i="4"/>
  <c r="AX52" i="4"/>
  <c r="AW52" i="4"/>
  <c r="AV52" i="4"/>
  <c r="AU52" i="4"/>
  <c r="AX80" i="4" s="1"/>
  <c r="AX108" i="4" s="1"/>
  <c r="AT52" i="4"/>
  <c r="AS52" i="4"/>
  <c r="AR52" i="4"/>
  <c r="AQ52" i="4"/>
  <c r="AP52" i="4"/>
  <c r="AS80" i="4" s="1"/>
  <c r="AO52" i="4"/>
  <c r="AN52" i="4"/>
  <c r="AM52" i="4"/>
  <c r="AL52" i="4"/>
  <c r="AK52" i="4"/>
  <c r="AJ52" i="4"/>
  <c r="AI52" i="4"/>
  <c r="AH52" i="4"/>
  <c r="AJ80" i="4" s="1"/>
  <c r="AG52" i="4"/>
  <c r="AF52" i="4"/>
  <c r="AI80" i="4" s="1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S80" i="4" s="1"/>
  <c r="O52" i="4"/>
  <c r="N52" i="4"/>
  <c r="M52" i="4"/>
  <c r="L52" i="4"/>
  <c r="K52" i="4"/>
  <c r="J52" i="4"/>
  <c r="DR51" i="4"/>
  <c r="DQ51" i="4"/>
  <c r="DP51" i="4"/>
  <c r="DO51" i="4"/>
  <c r="DN51" i="4"/>
  <c r="DM51" i="4"/>
  <c r="DL51" i="4"/>
  <c r="DK51" i="4"/>
  <c r="DJ51" i="4"/>
  <c r="DI51" i="4"/>
  <c r="DH51" i="4"/>
  <c r="DG51" i="4"/>
  <c r="DF51" i="4"/>
  <c r="DE51" i="4"/>
  <c r="DD51" i="4"/>
  <c r="DC51" i="4"/>
  <c r="DB51" i="4"/>
  <c r="DA51" i="4"/>
  <c r="CZ51" i="4"/>
  <c r="CY51" i="4"/>
  <c r="CX51" i="4"/>
  <c r="CW51" i="4"/>
  <c r="CV51" i="4"/>
  <c r="CU51" i="4"/>
  <c r="CT51" i="4"/>
  <c r="CS51" i="4"/>
  <c r="CR51" i="4"/>
  <c r="CQ51" i="4"/>
  <c r="CP51" i="4"/>
  <c r="CO51" i="4"/>
  <c r="CN51" i="4"/>
  <c r="CM51" i="4"/>
  <c r="CL51" i="4"/>
  <c r="CK51" i="4"/>
  <c r="CJ51" i="4"/>
  <c r="CI51" i="4"/>
  <c r="CH51" i="4"/>
  <c r="CG51" i="4"/>
  <c r="CF51" i="4"/>
  <c r="CE51" i="4"/>
  <c r="CD51" i="4"/>
  <c r="CC51" i="4"/>
  <c r="CF79" i="4" s="1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BO51" i="4"/>
  <c r="BN51" i="4"/>
  <c r="BM51" i="4"/>
  <c r="BP79" i="4" s="1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Y79" i="4" s="1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K79" i="4"/>
  <c r="AK107" i="4" s="1"/>
  <c r="AG51" i="4"/>
  <c r="AF51" i="4"/>
  <c r="AE51" i="4"/>
  <c r="AD51" i="4"/>
  <c r="AC51" i="4"/>
  <c r="AB51" i="4"/>
  <c r="AA51" i="4"/>
  <c r="Z51" i="4"/>
  <c r="Y51" i="4"/>
  <c r="Y79" i="4" s="1"/>
  <c r="X51" i="4"/>
  <c r="W51" i="4"/>
  <c r="V51" i="4"/>
  <c r="U51" i="4"/>
  <c r="T51" i="4"/>
  <c r="S51" i="4"/>
  <c r="R51" i="4"/>
  <c r="R79" i="4" s="1"/>
  <c r="Q51" i="4"/>
  <c r="P51" i="4"/>
  <c r="O51" i="4"/>
  <c r="N51" i="4"/>
  <c r="M51" i="4"/>
  <c r="L51" i="4"/>
  <c r="K51" i="4"/>
  <c r="J51" i="4"/>
  <c r="M79" i="4" s="1"/>
  <c r="DR50" i="4"/>
  <c r="DQ50" i="4"/>
  <c r="DP50" i="4"/>
  <c r="DO50" i="4"/>
  <c r="DN50" i="4"/>
  <c r="DM50" i="4"/>
  <c r="DL50" i="4"/>
  <c r="DK50" i="4"/>
  <c r="DJ50" i="4"/>
  <c r="DI50" i="4"/>
  <c r="DH50" i="4"/>
  <c r="DG50" i="4"/>
  <c r="DF50" i="4"/>
  <c r="DE50" i="4"/>
  <c r="DD50" i="4"/>
  <c r="DC50" i="4"/>
  <c r="DF78" i="4" s="1"/>
  <c r="DB50" i="4"/>
  <c r="DA50" i="4"/>
  <c r="CZ50" i="4"/>
  <c r="CY50" i="4"/>
  <c r="CX50" i="4"/>
  <c r="CW50" i="4"/>
  <c r="CV50" i="4"/>
  <c r="CY78" i="4" s="1"/>
  <c r="CU50" i="4"/>
  <c r="CT50" i="4"/>
  <c r="CS50" i="4"/>
  <c r="CR50" i="4"/>
  <c r="CQ50" i="4"/>
  <c r="CP50" i="4"/>
  <c r="CO50" i="4"/>
  <c r="CR78" i="4" s="1"/>
  <c r="CN50" i="4"/>
  <c r="CM50" i="4"/>
  <c r="CL50" i="4"/>
  <c r="CK50" i="4"/>
  <c r="CJ50" i="4"/>
  <c r="CI50" i="4"/>
  <c r="CH50" i="4"/>
  <c r="CG50" i="4"/>
  <c r="CF50" i="4"/>
  <c r="CE50" i="4"/>
  <c r="CD50" i="4"/>
  <c r="CC50" i="4"/>
  <c r="CB50" i="4"/>
  <c r="CA50" i="4"/>
  <c r="BZ50" i="4"/>
  <c r="BY50" i="4"/>
  <c r="CB78" i="4" s="1"/>
  <c r="BX50" i="4"/>
  <c r="BW50" i="4"/>
  <c r="BV50" i="4"/>
  <c r="BU50" i="4"/>
  <c r="BT50" i="4"/>
  <c r="BS50" i="4"/>
  <c r="BR50" i="4"/>
  <c r="BQ50" i="4"/>
  <c r="BT78" i="4" s="1"/>
  <c r="BP50" i="4"/>
  <c r="BO50" i="4"/>
  <c r="BN50" i="4"/>
  <c r="BM50" i="4"/>
  <c r="BM78" i="4" s="1"/>
  <c r="BL50" i="4"/>
  <c r="BK50" i="4"/>
  <c r="BJ50" i="4"/>
  <c r="BI50" i="4"/>
  <c r="BL78" i="4" s="1"/>
  <c r="BH50" i="4"/>
  <c r="BG50" i="4"/>
  <c r="BF50" i="4"/>
  <c r="BE50" i="4"/>
  <c r="BD50" i="4"/>
  <c r="BC50" i="4"/>
  <c r="BB50" i="4"/>
  <c r="BA50" i="4"/>
  <c r="AZ50" i="4"/>
  <c r="AY50" i="4"/>
  <c r="AX50" i="4"/>
  <c r="AW50" i="4"/>
  <c r="AY78" i="4" s="1"/>
  <c r="AV50" i="4"/>
  <c r="AU50" i="4"/>
  <c r="AT50" i="4"/>
  <c r="AS50" i="4"/>
  <c r="AV78" i="4" s="1"/>
  <c r="AR50" i="4"/>
  <c r="AQ50" i="4"/>
  <c r="AP50" i="4"/>
  <c r="AO50" i="4"/>
  <c r="AP78" i="4" s="1"/>
  <c r="AN50" i="4"/>
  <c r="AM50" i="4"/>
  <c r="AL50" i="4"/>
  <c r="AK50" i="4"/>
  <c r="AN78" i="4" s="1"/>
  <c r="AJ50" i="4"/>
  <c r="AI50" i="4"/>
  <c r="AH50" i="4"/>
  <c r="AG50" i="4"/>
  <c r="AF50" i="4"/>
  <c r="AE50" i="4"/>
  <c r="AD50" i="4"/>
  <c r="AG78" i="4" s="1"/>
  <c r="AC50" i="4"/>
  <c r="AF78" i="4" s="1"/>
  <c r="AF106" i="4" s="1"/>
  <c r="AB50" i="4"/>
  <c r="AA50" i="4"/>
  <c r="Z50" i="4"/>
  <c r="Y50" i="4"/>
  <c r="X50" i="4"/>
  <c r="W50" i="4"/>
  <c r="Z78" i="4"/>
  <c r="V50" i="4"/>
  <c r="Y78" i="4" s="1"/>
  <c r="U50" i="4"/>
  <c r="T50" i="4"/>
  <c r="S50" i="4"/>
  <c r="R50" i="4"/>
  <c r="Q50" i="4"/>
  <c r="P50" i="4"/>
  <c r="O50" i="4"/>
  <c r="N50" i="4"/>
  <c r="M50" i="4"/>
  <c r="L50" i="4"/>
  <c r="K50" i="4"/>
  <c r="J50" i="4"/>
  <c r="DR49" i="4"/>
  <c r="DQ49" i="4"/>
  <c r="DP49" i="4"/>
  <c r="DO49" i="4"/>
  <c r="DN49" i="4"/>
  <c r="DM49" i="4"/>
  <c r="DL49" i="4"/>
  <c r="DK49" i="4"/>
  <c r="DJ49" i="4"/>
  <c r="DI49" i="4"/>
  <c r="DH49" i="4"/>
  <c r="DG49" i="4"/>
  <c r="DJ77" i="4" s="1"/>
  <c r="DJ105" i="4" s="1"/>
  <c r="DF49" i="4"/>
  <c r="DE49" i="4"/>
  <c r="DD49" i="4"/>
  <c r="DC49" i="4"/>
  <c r="DB49" i="4"/>
  <c r="DA49" i="4"/>
  <c r="CZ49" i="4"/>
  <c r="CY49" i="4"/>
  <c r="CZ77" i="4" s="1"/>
  <c r="CZ105" i="4" s="1"/>
  <c r="CX49" i="4"/>
  <c r="CW49" i="4"/>
  <c r="CV49" i="4"/>
  <c r="CU49" i="4"/>
  <c r="CT49" i="4"/>
  <c r="CS49" i="4"/>
  <c r="CV77" i="4" s="1"/>
  <c r="CR49" i="4"/>
  <c r="CQ49" i="4"/>
  <c r="CR77" i="4" s="1"/>
  <c r="CR105" i="4" s="1"/>
  <c r="CP49" i="4"/>
  <c r="CO49" i="4"/>
  <c r="CN49" i="4"/>
  <c r="CM49" i="4"/>
  <c r="CL49" i="4"/>
  <c r="CK49" i="4"/>
  <c r="CJ49" i="4"/>
  <c r="CI49" i="4"/>
  <c r="CH49" i="4"/>
  <c r="CG49" i="4"/>
  <c r="CF49" i="4"/>
  <c r="CE49" i="4"/>
  <c r="CD49" i="4"/>
  <c r="CC49" i="4"/>
  <c r="CF77" i="4" s="1"/>
  <c r="CB49" i="4"/>
  <c r="CA49" i="4"/>
  <c r="CD77" i="4" s="1"/>
  <c r="CD105" i="4" s="1"/>
  <c r="BZ49" i="4"/>
  <c r="BY49" i="4"/>
  <c r="BX49" i="4"/>
  <c r="BW49" i="4"/>
  <c r="BV49" i="4"/>
  <c r="BU49" i="4"/>
  <c r="BT49" i="4"/>
  <c r="BW77" i="4" s="1"/>
  <c r="BS49" i="4"/>
  <c r="BV77" i="4" s="1"/>
  <c r="BR49" i="4"/>
  <c r="BQ49" i="4"/>
  <c r="BP49" i="4"/>
  <c r="BO49" i="4"/>
  <c r="BN49" i="4"/>
  <c r="BM49" i="4"/>
  <c r="BP77" i="4"/>
  <c r="BL49" i="4"/>
  <c r="BM77" i="4" s="1"/>
  <c r="BK49" i="4"/>
  <c r="BJ49" i="4"/>
  <c r="BI49" i="4"/>
  <c r="BH49" i="4"/>
  <c r="BG49" i="4"/>
  <c r="BJ77" i="4" s="1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T77" i="4" s="1"/>
  <c r="AP49" i="4"/>
  <c r="AO49" i="4"/>
  <c r="AN49" i="4"/>
  <c r="AM49" i="4"/>
  <c r="AL49" i="4"/>
  <c r="AK49" i="4"/>
  <c r="AJ49" i="4"/>
  <c r="AI49" i="4"/>
  <c r="AL77" i="4" s="1"/>
  <c r="AH49" i="4"/>
  <c r="AG49" i="4"/>
  <c r="AF49" i="4"/>
  <c r="AE49" i="4"/>
  <c r="AD49" i="4"/>
  <c r="AC49" i="4"/>
  <c r="AB49" i="4"/>
  <c r="AA49" i="4"/>
  <c r="AD77" i="4" s="1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N77" i="4" s="1"/>
  <c r="K49" i="4"/>
  <c r="J49" i="4"/>
  <c r="DR48" i="4"/>
  <c r="DQ48" i="4"/>
  <c r="DP48" i="4"/>
  <c r="DO48" i="4"/>
  <c r="DN48" i="4"/>
  <c r="DM48" i="4"/>
  <c r="DL48" i="4"/>
  <c r="DK48" i="4"/>
  <c r="DJ48" i="4"/>
  <c r="DI48" i="4"/>
  <c r="DH48" i="4"/>
  <c r="DG48" i="4"/>
  <c r="DF48" i="4"/>
  <c r="DE48" i="4"/>
  <c r="DH76" i="4" s="1"/>
  <c r="DH104" i="4" s="1"/>
  <c r="DD48" i="4"/>
  <c r="DC48" i="4"/>
  <c r="DB48" i="4"/>
  <c r="DA48" i="4"/>
  <c r="CZ48" i="4"/>
  <c r="CY48" i="4"/>
  <c r="DA76" i="4" s="1"/>
  <c r="CX48" i="4"/>
  <c r="CW48" i="4"/>
  <c r="CZ76" i="4" s="1"/>
  <c r="CZ104" i="4" s="1"/>
  <c r="CV48" i="4"/>
  <c r="CU48" i="4"/>
  <c r="CT48" i="4"/>
  <c r="CS48" i="4"/>
  <c r="CR48" i="4"/>
  <c r="CQ48" i="4"/>
  <c r="CP48" i="4"/>
  <c r="CO48" i="4"/>
  <c r="CR76" i="4" s="1"/>
  <c r="CR104" i="4" s="1"/>
  <c r="CN48" i="4"/>
  <c r="CM48" i="4"/>
  <c r="CL48" i="4"/>
  <c r="CK48" i="4"/>
  <c r="CJ48" i="4"/>
  <c r="CI48" i="4"/>
  <c r="CH48" i="4"/>
  <c r="CK76" i="4" s="1"/>
  <c r="CK104" i="4" s="1"/>
  <c r="CG48" i="4"/>
  <c r="CF48" i="4"/>
  <c r="CE48" i="4"/>
  <c r="CD48" i="4"/>
  <c r="CC48" i="4"/>
  <c r="CB48" i="4"/>
  <c r="CA48" i="4"/>
  <c r="BZ48" i="4"/>
  <c r="CB76" i="4" s="1"/>
  <c r="BY48" i="4"/>
  <c r="BZ76" i="4" s="1"/>
  <c r="BZ104" i="4" s="1"/>
  <c r="BX48" i="4"/>
  <c r="BW48" i="4"/>
  <c r="BV48" i="4"/>
  <c r="BU48" i="4"/>
  <c r="BT48" i="4"/>
  <c r="BS48" i="4"/>
  <c r="BR48" i="4"/>
  <c r="BU76" i="4" s="1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E76" i="4" s="1"/>
  <c r="BA48" i="4"/>
  <c r="BD76" i="4" s="1"/>
  <c r="AZ48" i="4"/>
  <c r="AY48" i="4"/>
  <c r="AX48" i="4"/>
  <c r="AW48" i="4"/>
  <c r="AV48" i="4"/>
  <c r="AU48" i="4"/>
  <c r="AT48" i="4"/>
  <c r="AS48" i="4"/>
  <c r="AR48" i="4"/>
  <c r="AQ48" i="4"/>
  <c r="AP48" i="4"/>
  <c r="AO48" i="4"/>
  <c r="AQ76" i="4" s="1"/>
  <c r="AN48" i="4"/>
  <c r="AM48" i="4"/>
  <c r="AP76" i="4" s="1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R76" i="4" s="1"/>
  <c r="R104" i="4" s="1"/>
  <c r="N48" i="4"/>
  <c r="M48" i="4"/>
  <c r="L48" i="4"/>
  <c r="K48" i="4"/>
  <c r="J48" i="4"/>
  <c r="J43" i="4"/>
  <c r="K43" i="4"/>
  <c r="L43" i="4"/>
  <c r="M43" i="4"/>
  <c r="N43" i="4"/>
  <c r="O43" i="4"/>
  <c r="P43" i="4"/>
  <c r="Q43" i="4"/>
  <c r="J44" i="4"/>
  <c r="K44" i="4"/>
  <c r="L44" i="4"/>
  <c r="M44" i="4"/>
  <c r="P72" i="4" s="1"/>
  <c r="N44" i="4"/>
  <c r="O44" i="4"/>
  <c r="P44" i="4"/>
  <c r="Q44" i="4"/>
  <c r="J45" i="4"/>
  <c r="K45" i="4"/>
  <c r="L45" i="4"/>
  <c r="N73" i="4" s="1"/>
  <c r="M45" i="4"/>
  <c r="P73" i="4" s="1"/>
  <c r="N45" i="4"/>
  <c r="O45" i="4"/>
  <c r="R73" i="4" s="1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F75" i="4" s="1"/>
  <c r="DE47" i="4"/>
  <c r="DD47" i="4"/>
  <c r="DC47" i="4"/>
  <c r="DE75" i="4" s="1"/>
  <c r="DB47" i="4"/>
  <c r="DA47" i="4"/>
  <c r="DD75" i="4" s="1"/>
  <c r="CZ47" i="4"/>
  <c r="CY47" i="4"/>
  <c r="CX47" i="4"/>
  <c r="CW47" i="4"/>
  <c r="CV47" i="4"/>
  <c r="CU47" i="4"/>
  <c r="CT47" i="4"/>
  <c r="CS47" i="4"/>
  <c r="CT75" i="4" s="1"/>
  <c r="CR47" i="4"/>
  <c r="CQ47" i="4"/>
  <c r="CP47" i="4"/>
  <c r="CO47" i="4"/>
  <c r="CN47" i="4"/>
  <c r="CM47" i="4"/>
  <c r="CL47" i="4"/>
  <c r="CK47" i="4"/>
  <c r="CN75" i="4" s="1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X75" i="4" s="1"/>
  <c r="BT47" i="4"/>
  <c r="BS47" i="4"/>
  <c r="BR47" i="4"/>
  <c r="BQ47" i="4"/>
  <c r="BP47" i="4"/>
  <c r="BO47" i="4"/>
  <c r="BN47" i="4"/>
  <c r="BM47" i="4"/>
  <c r="BP75" i="4" s="1"/>
  <c r="BL47" i="4"/>
  <c r="BK47" i="4"/>
  <c r="BJ47" i="4"/>
  <c r="BI47" i="4"/>
  <c r="BH47" i="4"/>
  <c r="BG47" i="4"/>
  <c r="BF47" i="4"/>
  <c r="BE47" i="4"/>
  <c r="BD47" i="4"/>
  <c r="BG75" i="4" s="1"/>
  <c r="BG103" i="4" s="1"/>
  <c r="BC47" i="4"/>
  <c r="BB47" i="4"/>
  <c r="BA47" i="4"/>
  <c r="AZ47" i="4"/>
  <c r="AY47" i="4"/>
  <c r="BB75" i="4" s="1"/>
  <c r="AX47" i="4"/>
  <c r="AW47" i="4"/>
  <c r="AZ75" i="4" s="1"/>
  <c r="AV47" i="4"/>
  <c r="AY75" i="4" s="1"/>
  <c r="AU47" i="4"/>
  <c r="AT47" i="4"/>
  <c r="AS47" i="4"/>
  <c r="AR47" i="4"/>
  <c r="AQ47" i="4"/>
  <c r="AS75" i="4" s="1"/>
  <c r="AP47" i="4"/>
  <c r="AO47" i="4"/>
  <c r="AR75" i="4" s="1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AC75" i="4"/>
  <c r="AC103" i="4" s="1"/>
  <c r="Y47" i="4"/>
  <c r="X47" i="4"/>
  <c r="W47" i="4"/>
  <c r="V47" i="4"/>
  <c r="U47" i="4"/>
  <c r="T47" i="4"/>
  <c r="V75" i="4" s="1"/>
  <c r="S47" i="4"/>
  <c r="R47" i="4"/>
  <c r="DR46" i="4"/>
  <c r="DQ46" i="4"/>
  <c r="DP46" i="4"/>
  <c r="DP74" i="4" s="1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R74" i="4" s="1"/>
  <c r="CO46" i="4"/>
  <c r="CN46" i="4"/>
  <c r="CN74" i="4" s="1"/>
  <c r="CM46" i="4"/>
  <c r="CL46" i="4"/>
  <c r="CK46" i="4"/>
  <c r="CJ46" i="4"/>
  <c r="CI46" i="4"/>
  <c r="CH46" i="4"/>
  <c r="CJ74" i="4" s="1"/>
  <c r="CG46" i="4"/>
  <c r="CF46" i="4"/>
  <c r="CI74" i="4" s="1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S74" i="4" s="1"/>
  <c r="BS102" i="4" s="1"/>
  <c r="BO46" i="4"/>
  <c r="BN46" i="4"/>
  <c r="BM46" i="4"/>
  <c r="BN74" i="4" s="1"/>
  <c r="BL46" i="4"/>
  <c r="BK46" i="4"/>
  <c r="BJ46" i="4"/>
  <c r="BI46" i="4"/>
  <c r="BH46" i="4"/>
  <c r="BJ74" i="4" s="1"/>
  <c r="BJ102" i="4" s="1"/>
  <c r="BG46" i="4"/>
  <c r="BF46" i="4"/>
  <c r="BE46" i="4"/>
  <c r="BD46" i="4"/>
  <c r="BC46" i="4"/>
  <c r="BB46" i="4"/>
  <c r="BD74" i="4" s="1"/>
  <c r="BD102" i="4" s="1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M74" i="4" s="1"/>
  <c r="AM102" i="4" s="1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U74" i="4" s="1"/>
  <c r="T46" i="4"/>
  <c r="S46" i="4"/>
  <c r="R46" i="4"/>
  <c r="DR45" i="4"/>
  <c r="DQ45" i="4"/>
  <c r="DP45" i="4"/>
  <c r="DR73" i="4" s="1"/>
  <c r="DO45" i="4"/>
  <c r="DN45" i="4"/>
  <c r="DM45" i="4"/>
  <c r="DL45" i="4"/>
  <c r="DK45" i="4"/>
  <c r="DJ45" i="4"/>
  <c r="DI45" i="4"/>
  <c r="DH45" i="4"/>
  <c r="DJ73" i="4" s="1"/>
  <c r="DG45" i="4"/>
  <c r="DF45" i="4"/>
  <c r="DE45" i="4"/>
  <c r="DD45" i="4"/>
  <c r="DC45" i="4"/>
  <c r="DB45" i="4"/>
  <c r="DA45" i="4"/>
  <c r="CZ45" i="4"/>
  <c r="CY45" i="4"/>
  <c r="CX45" i="4"/>
  <c r="DA73" i="4" s="1"/>
  <c r="DA101" i="4" s="1"/>
  <c r="CW45" i="4"/>
  <c r="CW73" i="4" s="1"/>
  <c r="CV45" i="4"/>
  <c r="CU45" i="4"/>
  <c r="CV73" i="4" s="1"/>
  <c r="CT45" i="4"/>
  <c r="CS45" i="4"/>
  <c r="CR45" i="4"/>
  <c r="CQ45" i="4"/>
  <c r="CP45" i="4"/>
  <c r="CS73" i="4" s="1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U73" i="4" s="1"/>
  <c r="BU101" i="4" s="1"/>
  <c r="BQ45" i="4"/>
  <c r="BP45" i="4"/>
  <c r="BO45" i="4"/>
  <c r="BN45" i="4"/>
  <c r="BM45" i="4"/>
  <c r="BL45" i="4"/>
  <c r="BK45" i="4"/>
  <c r="BJ45" i="4"/>
  <c r="BI45" i="4"/>
  <c r="BH45" i="4"/>
  <c r="BG45" i="4"/>
  <c r="BH73" i="4" s="1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R73" i="4" s="1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G73" i="4" s="1"/>
  <c r="AC45" i="4"/>
  <c r="AB45" i="4"/>
  <c r="AA45" i="4"/>
  <c r="Z45" i="4"/>
  <c r="Y45" i="4"/>
  <c r="X45" i="4"/>
  <c r="W45" i="4"/>
  <c r="Z73" i="4" s="1"/>
  <c r="V45" i="4"/>
  <c r="U45" i="4"/>
  <c r="T45" i="4"/>
  <c r="S45" i="4"/>
  <c r="R45" i="4"/>
  <c r="DR44" i="4"/>
  <c r="DQ44" i="4"/>
  <c r="DP44" i="4"/>
  <c r="DO44" i="4"/>
  <c r="DN44" i="4"/>
  <c r="DM44" i="4"/>
  <c r="DL44" i="4"/>
  <c r="DK44" i="4"/>
  <c r="DJ44" i="4"/>
  <c r="DL72" i="4" s="1"/>
  <c r="DI44" i="4"/>
  <c r="DH44" i="4"/>
  <c r="DK72" i="4" s="1"/>
  <c r="DG44" i="4"/>
  <c r="DF44" i="4"/>
  <c r="DE44" i="4"/>
  <c r="DD44" i="4"/>
  <c r="DC44" i="4"/>
  <c r="DB44" i="4"/>
  <c r="DA44" i="4"/>
  <c r="CZ44" i="4"/>
  <c r="DC72" i="4" s="1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O72" i="4" s="1"/>
  <c r="CL44" i="4"/>
  <c r="CK44" i="4"/>
  <c r="CN72" i="4" s="1"/>
  <c r="CJ44" i="4"/>
  <c r="CM72" i="4" s="1"/>
  <c r="CM100" i="4" s="1"/>
  <c r="CI44" i="4"/>
  <c r="CH44" i="4"/>
  <c r="CG44" i="4"/>
  <c r="CF44" i="4"/>
  <c r="CE44" i="4"/>
  <c r="CD44" i="4"/>
  <c r="CC44" i="4"/>
  <c r="CF72" i="4" s="1"/>
  <c r="CB44" i="4"/>
  <c r="CE72" i="4" s="1"/>
  <c r="CA44" i="4"/>
  <c r="BZ44" i="4"/>
  <c r="BY44" i="4"/>
  <c r="BX44" i="4"/>
  <c r="BW44" i="4"/>
  <c r="BY72" i="4" s="1"/>
  <c r="BV44" i="4"/>
  <c r="BU44" i="4"/>
  <c r="BX72" i="4" s="1"/>
  <c r="BT44" i="4"/>
  <c r="BS44" i="4"/>
  <c r="BR44" i="4"/>
  <c r="BQ44" i="4"/>
  <c r="BP44" i="4"/>
  <c r="BO44" i="4"/>
  <c r="BN44" i="4"/>
  <c r="BM44" i="4"/>
  <c r="BL44" i="4"/>
  <c r="BO72" i="4" s="1"/>
  <c r="BO100" i="4" s="1"/>
  <c r="BK44" i="4"/>
  <c r="BK72" i="4" s="1"/>
  <c r="BK100" i="4" s="1"/>
  <c r="BJ44" i="4"/>
  <c r="BI44" i="4"/>
  <c r="BH44" i="4"/>
  <c r="BG44" i="4"/>
  <c r="BI72" i="4" s="1"/>
  <c r="BF44" i="4"/>
  <c r="BE44" i="4"/>
  <c r="BH72" i="4"/>
  <c r="BH100" i="4" s="1"/>
  <c r="BD44" i="4"/>
  <c r="BG72" i="4" s="1"/>
  <c r="BC44" i="4"/>
  <c r="BB44" i="4"/>
  <c r="BA44" i="4"/>
  <c r="AZ44" i="4"/>
  <c r="AY44" i="4"/>
  <c r="AX44" i="4"/>
  <c r="BA72" i="4" s="1"/>
  <c r="AW44" i="4"/>
  <c r="AV44" i="4"/>
  <c r="AU44" i="4"/>
  <c r="AT44" i="4"/>
  <c r="AS44" i="4"/>
  <c r="AR44" i="4"/>
  <c r="AU72" i="4" s="1"/>
  <c r="AQ44" i="4"/>
  <c r="AP44" i="4"/>
  <c r="AO44" i="4"/>
  <c r="AR72" i="4" s="1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AB72" i="4" s="1"/>
  <c r="AB100" i="4" s="1"/>
  <c r="X44" i="4"/>
  <c r="W44" i="4"/>
  <c r="V44" i="4"/>
  <c r="U44" i="4"/>
  <c r="T44" i="4"/>
  <c r="V72" i="4" s="1"/>
  <c r="V100" i="4" s="1"/>
  <c r="S44" i="4"/>
  <c r="R44" i="4"/>
  <c r="DR43" i="4"/>
  <c r="DR71" i="4" s="1"/>
  <c r="DR99" i="4" s="1"/>
  <c r="DQ43" i="4"/>
  <c r="DP43" i="4"/>
  <c r="DP71" i="4" s="1"/>
  <c r="DO43" i="4"/>
  <c r="DN43" i="4"/>
  <c r="DQ71" i="4"/>
  <c r="DM43" i="4"/>
  <c r="DL43" i="4"/>
  <c r="DO71" i="4" s="1"/>
  <c r="DK43" i="4"/>
  <c r="DN71" i="4" s="1"/>
  <c r="DN99" i="4" s="1"/>
  <c r="DJ43" i="4"/>
  <c r="DI43" i="4"/>
  <c r="DH43" i="4"/>
  <c r="DG43" i="4"/>
  <c r="DF43" i="4"/>
  <c r="DI71" i="4" s="1"/>
  <c r="DE43" i="4"/>
  <c r="DD43" i="4"/>
  <c r="DC43" i="4"/>
  <c r="DB43" i="4"/>
  <c r="DA43" i="4"/>
  <c r="CZ43" i="4"/>
  <c r="CY43" i="4"/>
  <c r="DB71" i="4"/>
  <c r="CX43" i="4"/>
  <c r="CW43" i="4"/>
  <c r="CZ71" i="4" s="1"/>
  <c r="CV43" i="4"/>
  <c r="CU43" i="4"/>
  <c r="CU71" i="4" s="1"/>
  <c r="CT43" i="4"/>
  <c r="CS43" i="4"/>
  <c r="CR43" i="4"/>
  <c r="CQ43" i="4"/>
  <c r="CT71" i="4" s="1"/>
  <c r="CP43" i="4"/>
  <c r="CO43" i="4"/>
  <c r="CN43" i="4"/>
  <c r="CM43" i="4"/>
  <c r="CL43" i="4"/>
  <c r="CK43" i="4"/>
  <c r="CJ43" i="4"/>
  <c r="CI43" i="4"/>
  <c r="CL71" i="4" s="1"/>
  <c r="CH43" i="4"/>
  <c r="CG43" i="4"/>
  <c r="CF43" i="4"/>
  <c r="CI71" i="4" s="1"/>
  <c r="CE43" i="4"/>
  <c r="CD43" i="4"/>
  <c r="CC43" i="4"/>
  <c r="CB43" i="4"/>
  <c r="CA43" i="4"/>
  <c r="CB71" i="4" s="1"/>
  <c r="CB99" i="4" s="1"/>
  <c r="BZ43" i="4"/>
  <c r="BY43" i="4"/>
  <c r="BX43" i="4"/>
  <c r="CA71" i="4" s="1"/>
  <c r="CA99" i="4" s="1"/>
  <c r="BW43" i="4"/>
  <c r="BV43" i="4"/>
  <c r="BU43" i="4"/>
  <c r="BT43" i="4"/>
  <c r="BW71" i="4" s="1"/>
  <c r="BS43" i="4"/>
  <c r="BR43" i="4"/>
  <c r="BQ43" i="4"/>
  <c r="BQ71" i="4" s="1"/>
  <c r="BP43" i="4"/>
  <c r="BP71" i="4" s="1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Y71" i="4" s="1"/>
  <c r="AU43" i="4"/>
  <c r="AT43" i="4"/>
  <c r="AS43" i="4"/>
  <c r="AR43" i="4"/>
  <c r="AQ43" i="4"/>
  <c r="AP43" i="4"/>
  <c r="AO43" i="4"/>
  <c r="AN43" i="4"/>
  <c r="AQ71" i="4" s="1"/>
  <c r="AM43" i="4"/>
  <c r="AL43" i="4"/>
  <c r="AK43" i="4"/>
  <c r="AN71" i="4" s="1"/>
  <c r="AN99" i="4" s="1"/>
  <c r="AJ43" i="4"/>
  <c r="AJ71" i="4" s="1"/>
  <c r="AI43" i="4"/>
  <c r="AH43" i="4"/>
  <c r="AG43" i="4"/>
  <c r="AF43" i="4"/>
  <c r="AH71" i="4" s="1"/>
  <c r="AH99" i="4" s="1"/>
  <c r="AE43" i="4"/>
  <c r="AD43" i="4"/>
  <c r="AC43" i="4"/>
  <c r="AD71" i="4" s="1"/>
  <c r="AB43" i="4"/>
  <c r="AA43" i="4"/>
  <c r="Z43" i="4"/>
  <c r="Y43" i="4"/>
  <c r="X43" i="4"/>
  <c r="AA71" i="4" s="1"/>
  <c r="W43" i="4"/>
  <c r="V43" i="4"/>
  <c r="U43" i="4"/>
  <c r="V71" i="4" s="1"/>
  <c r="V99" i="4" s="1"/>
  <c r="T43" i="4"/>
  <c r="S43" i="4"/>
  <c r="R43" i="4"/>
  <c r="K90" i="2"/>
  <c r="L90" i="2"/>
  <c r="M90" i="2"/>
  <c r="N90" i="2"/>
  <c r="O90" i="2"/>
  <c r="K91" i="2"/>
  <c r="L91" i="2"/>
  <c r="M91" i="2"/>
  <c r="N91" i="2"/>
  <c r="O91" i="2"/>
  <c r="L92" i="2"/>
  <c r="M92" i="2"/>
  <c r="N92" i="2"/>
  <c r="O92" i="2"/>
  <c r="K86" i="2"/>
  <c r="L86" i="2"/>
  <c r="M86" i="2"/>
  <c r="N86" i="2"/>
  <c r="E89" i="3" s="1"/>
  <c r="O86" i="2"/>
  <c r="K87" i="2"/>
  <c r="L87" i="2"/>
  <c r="M87" i="2"/>
  <c r="D90" i="3" s="1"/>
  <c r="N87" i="2"/>
  <c r="O87" i="2"/>
  <c r="K88" i="2"/>
  <c r="L88" i="2"/>
  <c r="C91" i="3" s="1"/>
  <c r="M88" i="2"/>
  <c r="N88" i="2"/>
  <c r="E91" i="3" s="1"/>
  <c r="O88" i="2"/>
  <c r="K82" i="2"/>
  <c r="B85" i="3" s="1"/>
  <c r="L82" i="2"/>
  <c r="C85" i="3" s="1"/>
  <c r="K85" i="3" s="1"/>
  <c r="M82" i="2"/>
  <c r="N82" i="2"/>
  <c r="O82" i="2"/>
  <c r="F85" i="3" s="1"/>
  <c r="K83" i="2"/>
  <c r="L83" i="2"/>
  <c r="M83" i="2"/>
  <c r="N83" i="2"/>
  <c r="O83" i="2"/>
  <c r="K84" i="2"/>
  <c r="L84" i="2"/>
  <c r="M84" i="2"/>
  <c r="D87" i="3" s="1"/>
  <c r="N84" i="2"/>
  <c r="O84" i="2"/>
  <c r="F87" i="3" s="1"/>
  <c r="K78" i="2"/>
  <c r="L78" i="2"/>
  <c r="C81" i="3" s="1"/>
  <c r="M78" i="2"/>
  <c r="N78" i="2"/>
  <c r="O78" i="2"/>
  <c r="K79" i="2"/>
  <c r="B82" i="3" s="1"/>
  <c r="L79" i="2"/>
  <c r="M79" i="2"/>
  <c r="N79" i="2"/>
  <c r="O79" i="2"/>
  <c r="F82" i="3" s="1"/>
  <c r="K80" i="2"/>
  <c r="L80" i="2"/>
  <c r="M80" i="2"/>
  <c r="N80" i="2"/>
  <c r="E83" i="3" s="1"/>
  <c r="O80" i="2"/>
  <c r="K74" i="2"/>
  <c r="L74" i="2"/>
  <c r="M74" i="2"/>
  <c r="N74" i="2"/>
  <c r="O74" i="2"/>
  <c r="K75" i="2"/>
  <c r="L75" i="2"/>
  <c r="C78" i="3" s="1"/>
  <c r="M75" i="2"/>
  <c r="D78" i="3" s="1"/>
  <c r="L78" i="3" s="1"/>
  <c r="N75" i="2"/>
  <c r="E78" i="3" s="1"/>
  <c r="O75" i="2"/>
  <c r="K76" i="2"/>
  <c r="L76" i="2"/>
  <c r="M76" i="2"/>
  <c r="N76" i="2"/>
  <c r="O76" i="2"/>
  <c r="K70" i="2"/>
  <c r="L70" i="2"/>
  <c r="M70" i="2"/>
  <c r="N70" i="2"/>
  <c r="O70" i="2"/>
  <c r="K71" i="2"/>
  <c r="L71" i="2"/>
  <c r="M71" i="2"/>
  <c r="D74" i="3" s="1"/>
  <c r="N71" i="2"/>
  <c r="O71" i="2"/>
  <c r="K72" i="2"/>
  <c r="L72" i="2"/>
  <c r="M72" i="2"/>
  <c r="N72" i="2"/>
  <c r="O72" i="2"/>
  <c r="K66" i="2"/>
  <c r="B69" i="3" s="1"/>
  <c r="L66" i="2"/>
  <c r="M66" i="2"/>
  <c r="D69" i="3" s="1"/>
  <c r="N66" i="2"/>
  <c r="E69" i="3" s="1"/>
  <c r="O66" i="2"/>
  <c r="F69" i="3" s="1"/>
  <c r="K67" i="2"/>
  <c r="L67" i="2"/>
  <c r="M67" i="2"/>
  <c r="N67" i="2"/>
  <c r="E70" i="3" s="1"/>
  <c r="O67" i="2"/>
  <c r="K68" i="2"/>
  <c r="B71" i="3" s="1"/>
  <c r="L68" i="2"/>
  <c r="C71" i="3" s="1"/>
  <c r="M68" i="2"/>
  <c r="N68" i="2"/>
  <c r="O68" i="2"/>
  <c r="K62" i="2"/>
  <c r="L62" i="2"/>
  <c r="M62" i="2"/>
  <c r="N62" i="2"/>
  <c r="O62" i="2"/>
  <c r="K63" i="2"/>
  <c r="L63" i="2"/>
  <c r="M63" i="2"/>
  <c r="N63" i="2"/>
  <c r="O63" i="2"/>
  <c r="F66" i="3" s="1"/>
  <c r="K64" i="2"/>
  <c r="L64" i="2"/>
  <c r="M64" i="2"/>
  <c r="D67" i="3" s="1"/>
  <c r="L67" i="3" s="1"/>
  <c r="N64" i="2"/>
  <c r="O64" i="2"/>
  <c r="K58" i="2"/>
  <c r="L58" i="2"/>
  <c r="M58" i="2"/>
  <c r="D61" i="3" s="1"/>
  <c r="N58" i="2"/>
  <c r="O58" i="2"/>
  <c r="K59" i="2"/>
  <c r="L59" i="2"/>
  <c r="M59" i="2"/>
  <c r="D62" i="3" s="1"/>
  <c r="N59" i="2"/>
  <c r="O59" i="2"/>
  <c r="K60" i="2"/>
  <c r="L60" i="2"/>
  <c r="M60" i="2"/>
  <c r="D63" i="3" s="1"/>
  <c r="N60" i="2"/>
  <c r="E63" i="3" s="1"/>
  <c r="M63" i="3" s="1"/>
  <c r="O60" i="2"/>
  <c r="K54" i="2"/>
  <c r="L54" i="2"/>
  <c r="M54" i="2"/>
  <c r="N54" i="2"/>
  <c r="E57" i="3" s="1"/>
  <c r="O54" i="2"/>
  <c r="K55" i="2"/>
  <c r="L55" i="2"/>
  <c r="M55" i="2"/>
  <c r="N55" i="2"/>
  <c r="O55" i="2"/>
  <c r="K56" i="2"/>
  <c r="L56" i="2"/>
  <c r="C59" i="3" s="1"/>
  <c r="M56" i="2"/>
  <c r="N56" i="2"/>
  <c r="E59" i="3" s="1"/>
  <c r="O56" i="2"/>
  <c r="F59" i="3" s="1"/>
  <c r="N59" i="3" s="1"/>
  <c r="K50" i="2"/>
  <c r="B53" i="3" s="1"/>
  <c r="L50" i="2"/>
  <c r="M50" i="2"/>
  <c r="N50" i="2"/>
  <c r="O50" i="2"/>
  <c r="F53" i="3" s="1"/>
  <c r="K51" i="2"/>
  <c r="L51" i="2"/>
  <c r="M51" i="2"/>
  <c r="D54" i="3" s="1"/>
  <c r="N51" i="2"/>
  <c r="O51" i="2"/>
  <c r="F54" i="3" s="1"/>
  <c r="K52" i="2"/>
  <c r="L52" i="2"/>
  <c r="M52" i="2"/>
  <c r="N52" i="2"/>
  <c r="O52" i="2"/>
  <c r="F55" i="3" s="1"/>
  <c r="K46" i="2"/>
  <c r="L46" i="2"/>
  <c r="C49" i="3" s="1"/>
  <c r="M46" i="2"/>
  <c r="N46" i="2"/>
  <c r="O46" i="2"/>
  <c r="K47" i="2"/>
  <c r="B50" i="3" s="1"/>
  <c r="L47" i="2"/>
  <c r="C50" i="3" s="1"/>
  <c r="K50" i="3" s="1"/>
  <c r="M47" i="2"/>
  <c r="N47" i="2"/>
  <c r="O47" i="2"/>
  <c r="K48" i="2"/>
  <c r="L48" i="2"/>
  <c r="M48" i="2"/>
  <c r="N48" i="2"/>
  <c r="E51" i="3" s="1"/>
  <c r="O48" i="2"/>
  <c r="K42" i="2"/>
  <c r="L42" i="2"/>
  <c r="M42" i="2"/>
  <c r="D45" i="3" s="1"/>
  <c r="N42" i="2"/>
  <c r="O42" i="2"/>
  <c r="K43" i="2"/>
  <c r="L43" i="2"/>
  <c r="C46" i="3" s="1"/>
  <c r="M43" i="2"/>
  <c r="N43" i="2"/>
  <c r="E46" i="3" s="1"/>
  <c r="O43" i="2"/>
  <c r="K44" i="2"/>
  <c r="L44" i="2"/>
  <c r="M44" i="2"/>
  <c r="D46" i="3" s="1"/>
  <c r="N44" i="2"/>
  <c r="O44" i="2"/>
  <c r="K38" i="2"/>
  <c r="L38" i="2"/>
  <c r="M38" i="2"/>
  <c r="N38" i="2"/>
  <c r="O38" i="2"/>
  <c r="K39" i="2"/>
  <c r="L39" i="2"/>
  <c r="M39" i="2"/>
  <c r="D42" i="3" s="1"/>
  <c r="N39" i="2"/>
  <c r="O39" i="2"/>
  <c r="K40" i="2"/>
  <c r="B43" i="3" s="1"/>
  <c r="L40" i="2"/>
  <c r="M40" i="2"/>
  <c r="N40" i="2"/>
  <c r="O40" i="2"/>
  <c r="K34" i="2"/>
  <c r="B37" i="3" s="1"/>
  <c r="J37" i="3" s="1"/>
  <c r="L34" i="2"/>
  <c r="M34" i="2"/>
  <c r="N34" i="2"/>
  <c r="E37" i="3" s="1"/>
  <c r="O34" i="2"/>
  <c r="F37" i="3" s="1"/>
  <c r="K35" i="2"/>
  <c r="L35" i="2"/>
  <c r="M35" i="2"/>
  <c r="N35" i="2"/>
  <c r="E38" i="3" s="1"/>
  <c r="O35" i="2"/>
  <c r="K36" i="2"/>
  <c r="B39" i="3" s="1"/>
  <c r="L36" i="2"/>
  <c r="C39" i="3" s="1"/>
  <c r="M36" i="2"/>
  <c r="N36" i="2"/>
  <c r="E39" i="3" s="1"/>
  <c r="O36" i="2"/>
  <c r="K30" i="2"/>
  <c r="L30" i="2"/>
  <c r="M30" i="2"/>
  <c r="N30" i="2"/>
  <c r="O30" i="2"/>
  <c r="K31" i="2"/>
  <c r="B33" i="3" s="1"/>
  <c r="L31" i="2"/>
  <c r="M31" i="2"/>
  <c r="N31" i="2"/>
  <c r="O31" i="2"/>
  <c r="F34" i="3" s="1"/>
  <c r="K32" i="2"/>
  <c r="L32" i="2"/>
  <c r="M32" i="2"/>
  <c r="D35" i="3" s="1"/>
  <c r="L35" i="3" s="1"/>
  <c r="N32" i="2"/>
  <c r="O32" i="2"/>
  <c r="K26" i="2"/>
  <c r="L26" i="2"/>
  <c r="M26" i="2"/>
  <c r="D29" i="3" s="1"/>
  <c r="N26" i="2"/>
  <c r="O26" i="2"/>
  <c r="K27" i="2"/>
  <c r="L27" i="2"/>
  <c r="M27" i="2"/>
  <c r="N27" i="2"/>
  <c r="O27" i="2"/>
  <c r="K28" i="2"/>
  <c r="B31" i="3" s="1"/>
  <c r="L28" i="2"/>
  <c r="M28" i="2"/>
  <c r="D31" i="3" s="1"/>
  <c r="N28" i="2"/>
  <c r="E31" i="3" s="1"/>
  <c r="M31" i="3" s="1"/>
  <c r="O28" i="2"/>
  <c r="K22" i="2"/>
  <c r="L22" i="2"/>
  <c r="M22" i="2"/>
  <c r="N22" i="2"/>
  <c r="E25" i="3" s="1"/>
  <c r="O22" i="2"/>
  <c r="K23" i="2"/>
  <c r="L23" i="2"/>
  <c r="M23" i="2"/>
  <c r="N23" i="2"/>
  <c r="O23" i="2"/>
  <c r="K24" i="2"/>
  <c r="L24" i="2"/>
  <c r="C27" i="3" s="1"/>
  <c r="M24" i="2"/>
  <c r="N24" i="2"/>
  <c r="E27" i="3" s="1"/>
  <c r="O24" i="2"/>
  <c r="F27" i="3" s="1"/>
  <c r="K18" i="2"/>
  <c r="B21" i="3" s="1"/>
  <c r="L18" i="2"/>
  <c r="M18" i="2"/>
  <c r="N18" i="2"/>
  <c r="O18" i="2"/>
  <c r="K19" i="2"/>
  <c r="B22" i="3" s="1"/>
  <c r="L19" i="2"/>
  <c r="M19" i="2"/>
  <c r="N19" i="2"/>
  <c r="E22" i="3" s="1"/>
  <c r="O19" i="2"/>
  <c r="K20" i="2"/>
  <c r="L20" i="2"/>
  <c r="M20" i="2"/>
  <c r="N20" i="2"/>
  <c r="O20" i="2"/>
  <c r="O17" i="2"/>
  <c r="O21" i="2"/>
  <c r="O25" i="2"/>
  <c r="O29" i="2"/>
  <c r="O33" i="2"/>
  <c r="F36" i="3" s="1"/>
  <c r="O37" i="2"/>
  <c r="O41" i="2"/>
  <c r="O45" i="2"/>
  <c r="F48" i="3" s="1"/>
  <c r="O49" i="2"/>
  <c r="O53" i="2"/>
  <c r="O57" i="2"/>
  <c r="O61" i="2"/>
  <c r="O65" i="2"/>
  <c r="O69" i="2"/>
  <c r="O73" i="2"/>
  <c r="O77" i="2"/>
  <c r="F80" i="3" s="1"/>
  <c r="O81" i="2"/>
  <c r="O85" i="2"/>
  <c r="O89" i="2"/>
  <c r="L17" i="2"/>
  <c r="M17" i="2"/>
  <c r="D20" i="3" s="1"/>
  <c r="N17" i="2"/>
  <c r="E20" i="3" s="1"/>
  <c r="L21" i="2"/>
  <c r="M21" i="2"/>
  <c r="N21" i="2"/>
  <c r="L25" i="2"/>
  <c r="M25" i="2"/>
  <c r="N25" i="2"/>
  <c r="L29" i="2"/>
  <c r="M29" i="2"/>
  <c r="N29" i="2"/>
  <c r="L33" i="2"/>
  <c r="C36" i="3" s="1"/>
  <c r="M33" i="2"/>
  <c r="D36" i="3" s="1"/>
  <c r="N33" i="2"/>
  <c r="L37" i="2"/>
  <c r="M37" i="2"/>
  <c r="N37" i="2"/>
  <c r="E40" i="3" s="1"/>
  <c r="L41" i="2"/>
  <c r="C44" i="3" s="1"/>
  <c r="M41" i="2"/>
  <c r="N41" i="2"/>
  <c r="E44" i="3" s="1"/>
  <c r="M44" i="3" s="1"/>
  <c r="L45" i="2"/>
  <c r="C48" i="3" s="1"/>
  <c r="M45" i="2"/>
  <c r="N45" i="2"/>
  <c r="L49" i="2"/>
  <c r="M49" i="2"/>
  <c r="N49" i="2"/>
  <c r="L53" i="2"/>
  <c r="M53" i="2"/>
  <c r="D56" i="3" s="1"/>
  <c r="L56" i="3" s="1"/>
  <c r="N53" i="2"/>
  <c r="L57" i="2"/>
  <c r="M57" i="2"/>
  <c r="N57" i="2"/>
  <c r="L61" i="2"/>
  <c r="M61" i="2"/>
  <c r="N61" i="2"/>
  <c r="E64" i="3" s="1"/>
  <c r="L65" i="2"/>
  <c r="C68" i="3" s="1"/>
  <c r="M65" i="2"/>
  <c r="D68" i="3" s="1"/>
  <c r="N65" i="2"/>
  <c r="L69" i="2"/>
  <c r="M69" i="2"/>
  <c r="N69" i="2"/>
  <c r="E72" i="3" s="1"/>
  <c r="L73" i="2"/>
  <c r="C76" i="3" s="1"/>
  <c r="M73" i="2"/>
  <c r="D76" i="3" s="1"/>
  <c r="N73" i="2"/>
  <c r="E76" i="3" s="1"/>
  <c r="M76" i="3" s="1"/>
  <c r="L77" i="2"/>
  <c r="C80" i="3" s="1"/>
  <c r="M77" i="2"/>
  <c r="D80" i="3" s="1"/>
  <c r="L80" i="3" s="1"/>
  <c r="N77" i="2"/>
  <c r="L81" i="2"/>
  <c r="M81" i="2"/>
  <c r="N81" i="2"/>
  <c r="L85" i="2"/>
  <c r="M85" i="2"/>
  <c r="D88" i="3" s="1"/>
  <c r="N85" i="2"/>
  <c r="E87" i="3" s="1"/>
  <c r="L89" i="2"/>
  <c r="M89" i="2"/>
  <c r="N89" i="2"/>
  <c r="K89" i="2"/>
  <c r="K85" i="2"/>
  <c r="K81" i="2"/>
  <c r="B84" i="3" s="1"/>
  <c r="K77" i="2"/>
  <c r="B80" i="3" s="1"/>
  <c r="J80" i="3" s="1"/>
  <c r="K73" i="2"/>
  <c r="B76" i="3" s="1"/>
  <c r="K69" i="2"/>
  <c r="K65" i="2"/>
  <c r="K61" i="2"/>
  <c r="K57" i="2"/>
  <c r="K53" i="2"/>
  <c r="K49" i="2"/>
  <c r="B52" i="3" s="1"/>
  <c r="K45" i="2"/>
  <c r="B48" i="3" s="1"/>
  <c r="J48" i="3" s="1"/>
  <c r="K41" i="2"/>
  <c r="B44" i="3" s="1"/>
  <c r="K37" i="2"/>
  <c r="K33" i="2"/>
  <c r="K29" i="2"/>
  <c r="K25" i="2"/>
  <c r="K21" i="2"/>
  <c r="K17" i="2"/>
  <c r="B20" i="3" s="1"/>
  <c r="B19" i="3"/>
  <c r="K14" i="2"/>
  <c r="L14" i="2"/>
  <c r="M14" i="2"/>
  <c r="N14" i="2"/>
  <c r="O14" i="2"/>
  <c r="F17" i="3" s="1"/>
  <c r="K15" i="2"/>
  <c r="L15" i="2"/>
  <c r="C18" i="3" s="1"/>
  <c r="M15" i="2"/>
  <c r="D18" i="3" s="1"/>
  <c r="N15" i="2"/>
  <c r="O15" i="2"/>
  <c r="K16" i="2"/>
  <c r="L16" i="2"/>
  <c r="M16" i="2"/>
  <c r="D19" i="3" s="1"/>
  <c r="N16" i="2"/>
  <c r="O16" i="2"/>
  <c r="L13" i="2"/>
  <c r="M13" i="2"/>
  <c r="N13" i="2"/>
  <c r="O13" i="2"/>
  <c r="K13" i="2"/>
  <c r="K12" i="2"/>
  <c r="L10" i="2"/>
  <c r="M10" i="2"/>
  <c r="N10" i="2"/>
  <c r="O10" i="2"/>
  <c r="F13" i="3" s="1"/>
  <c r="L11" i="2"/>
  <c r="M11" i="2"/>
  <c r="N11" i="2"/>
  <c r="O11" i="2"/>
  <c r="F14" i="3" s="1"/>
  <c r="L12" i="2"/>
  <c r="M12" i="2"/>
  <c r="N12" i="2"/>
  <c r="E15" i="3" s="1"/>
  <c r="O12" i="2"/>
  <c r="L9" i="2"/>
  <c r="C12" i="3" s="1"/>
  <c r="M9" i="2"/>
  <c r="N9" i="2"/>
  <c r="O9" i="2"/>
  <c r="F12" i="3" s="1"/>
  <c r="K6" i="2"/>
  <c r="L6" i="2"/>
  <c r="M6" i="2"/>
  <c r="D9" i="3" s="1"/>
  <c r="N6" i="2"/>
  <c r="O6" i="2"/>
  <c r="K7" i="2"/>
  <c r="L7" i="2"/>
  <c r="M7" i="2"/>
  <c r="D10" i="3" s="1"/>
  <c r="N7" i="2"/>
  <c r="O7" i="2"/>
  <c r="K8" i="2"/>
  <c r="B11" i="3" s="1"/>
  <c r="L8" i="2"/>
  <c r="C11" i="3" s="1"/>
  <c r="M8" i="2"/>
  <c r="N8" i="2"/>
  <c r="O8" i="2"/>
  <c r="L5" i="2"/>
  <c r="C8" i="3" s="1"/>
  <c r="M5" i="2"/>
  <c r="N5" i="2"/>
  <c r="E8" i="3" s="1"/>
  <c r="O5" i="2"/>
  <c r="F8" i="3" s="1"/>
  <c r="K5" i="2"/>
  <c r="C53" i="1"/>
  <c r="K53" i="1"/>
  <c r="L53" i="1"/>
  <c r="P53" i="1"/>
  <c r="S53" i="1"/>
  <c r="W53" i="1"/>
  <c r="D54" i="1"/>
  <c r="G54" i="1"/>
  <c r="I54" i="1"/>
  <c r="K54" i="1"/>
  <c r="O54" i="1"/>
  <c r="Q54" i="1"/>
  <c r="R54" i="1"/>
  <c r="S54" i="1"/>
  <c r="W54" i="1"/>
  <c r="D55" i="1"/>
  <c r="E55" i="1"/>
  <c r="G55" i="1"/>
  <c r="H55" i="1"/>
  <c r="M55" i="1"/>
  <c r="N55" i="1"/>
  <c r="O55" i="1"/>
  <c r="P55" i="1"/>
  <c r="W55" i="1"/>
  <c r="D56" i="1"/>
  <c r="G56" i="1"/>
  <c r="H56" i="1"/>
  <c r="K56" i="1"/>
  <c r="O56" i="1"/>
  <c r="Q56" i="1"/>
  <c r="S56" i="1"/>
  <c r="T56" i="1"/>
  <c r="W56" i="1"/>
  <c r="C57" i="1"/>
  <c r="E57" i="1"/>
  <c r="G57" i="1"/>
  <c r="H57" i="1"/>
  <c r="K57" i="1"/>
  <c r="L57" i="1"/>
  <c r="N57" i="1"/>
  <c r="S57" i="1"/>
  <c r="U57" i="1"/>
  <c r="W57" i="1"/>
  <c r="B54" i="1"/>
  <c r="W35" i="1"/>
  <c r="V35" i="1"/>
  <c r="V57" i="1" s="1"/>
  <c r="U35" i="1"/>
  <c r="T35" i="1"/>
  <c r="T57" i="1" s="1"/>
  <c r="S35" i="1"/>
  <c r="R35" i="1"/>
  <c r="R57" i="1" s="1"/>
  <c r="Q35" i="1"/>
  <c r="Q57" i="1" s="1"/>
  <c r="P35" i="1"/>
  <c r="P57" i="1" s="1"/>
  <c r="O35" i="1"/>
  <c r="O57" i="1" s="1"/>
  <c r="N35" i="1"/>
  <c r="M35" i="1"/>
  <c r="M57" i="1" s="1"/>
  <c r="L35" i="1"/>
  <c r="K35" i="1"/>
  <c r="J35" i="1"/>
  <c r="J57" i="1" s="1"/>
  <c r="I35" i="1"/>
  <c r="I57" i="1" s="1"/>
  <c r="H35" i="1"/>
  <c r="G35" i="1"/>
  <c r="F35" i="1"/>
  <c r="F57" i="1" s="1"/>
  <c r="E35" i="1"/>
  <c r="D35" i="1"/>
  <c r="D57" i="1" s="1"/>
  <c r="C35" i="1"/>
  <c r="B35" i="1"/>
  <c r="B57" i="1" s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W33" i="1"/>
  <c r="V33" i="1"/>
  <c r="V56" i="1" s="1"/>
  <c r="U33" i="1"/>
  <c r="U56" i="1" s="1"/>
  <c r="T33" i="1"/>
  <c r="S33" i="1"/>
  <c r="R33" i="1"/>
  <c r="R56" i="1" s="1"/>
  <c r="Q33" i="1"/>
  <c r="P33" i="1"/>
  <c r="P56" i="1" s="1"/>
  <c r="O33" i="1"/>
  <c r="N33" i="1"/>
  <c r="N56" i="1" s="1"/>
  <c r="M33" i="1"/>
  <c r="M56" i="1" s="1"/>
  <c r="L33" i="1"/>
  <c r="L56" i="1" s="1"/>
  <c r="K33" i="1"/>
  <c r="J33" i="1"/>
  <c r="J56" i="1" s="1"/>
  <c r="I33" i="1"/>
  <c r="I56" i="1" s="1"/>
  <c r="H33" i="1"/>
  <c r="G33" i="1"/>
  <c r="F33" i="1"/>
  <c r="F56" i="1" s="1"/>
  <c r="E33" i="1"/>
  <c r="E56" i="1" s="1"/>
  <c r="D33" i="1"/>
  <c r="C33" i="1"/>
  <c r="C56" i="1" s="1"/>
  <c r="B33" i="1"/>
  <c r="B56" i="1" s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W31" i="1"/>
  <c r="V31" i="1"/>
  <c r="V55" i="1" s="1"/>
  <c r="U31" i="1"/>
  <c r="U55" i="1" s="1"/>
  <c r="T31" i="1"/>
  <c r="T55" i="1" s="1"/>
  <c r="S31" i="1"/>
  <c r="S55" i="1" s="1"/>
  <c r="R31" i="1"/>
  <c r="R55" i="1" s="1"/>
  <c r="Q31" i="1"/>
  <c r="Q55" i="1" s="1"/>
  <c r="P31" i="1"/>
  <c r="O31" i="1"/>
  <c r="N31" i="1"/>
  <c r="M31" i="1"/>
  <c r="L31" i="1"/>
  <c r="L55" i="1" s="1"/>
  <c r="K31" i="1"/>
  <c r="K55" i="1" s="1"/>
  <c r="J31" i="1"/>
  <c r="J55" i="1" s="1"/>
  <c r="I31" i="1"/>
  <c r="I55" i="1" s="1"/>
  <c r="H31" i="1"/>
  <c r="G31" i="1"/>
  <c r="F31" i="1"/>
  <c r="F55" i="1" s="1"/>
  <c r="E31" i="1"/>
  <c r="D31" i="1"/>
  <c r="C31" i="1"/>
  <c r="C55" i="1" s="1"/>
  <c r="B31" i="1"/>
  <c r="B55" i="1" s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V54" i="1" s="1"/>
  <c r="U29" i="1"/>
  <c r="U54" i="1" s="1"/>
  <c r="T29" i="1"/>
  <c r="T54" i="1" s="1"/>
  <c r="S29" i="1"/>
  <c r="R29" i="1"/>
  <c r="Q29" i="1"/>
  <c r="P29" i="1"/>
  <c r="P54" i="1" s="1"/>
  <c r="O29" i="1"/>
  <c r="N29" i="1"/>
  <c r="N54" i="1" s="1"/>
  <c r="M29" i="1"/>
  <c r="M54" i="1" s="1"/>
  <c r="L29" i="1"/>
  <c r="L54" i="1" s="1"/>
  <c r="K29" i="1"/>
  <c r="J29" i="1"/>
  <c r="J54" i="1" s="1"/>
  <c r="I29" i="1"/>
  <c r="H29" i="1"/>
  <c r="H54" i="1" s="1"/>
  <c r="G29" i="1"/>
  <c r="F29" i="1"/>
  <c r="F54" i="1" s="1"/>
  <c r="E29" i="1"/>
  <c r="E54" i="1" s="1"/>
  <c r="D29" i="1"/>
  <c r="C29" i="1"/>
  <c r="C54" i="1" s="1"/>
  <c r="B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W27" i="1"/>
  <c r="V27" i="1"/>
  <c r="V53" i="1" s="1"/>
  <c r="U27" i="1"/>
  <c r="U53" i="1" s="1"/>
  <c r="T27" i="1"/>
  <c r="T53" i="1" s="1"/>
  <c r="S27" i="1"/>
  <c r="R27" i="1"/>
  <c r="R53" i="1" s="1"/>
  <c r="Q27" i="1"/>
  <c r="Q53" i="1" s="1"/>
  <c r="P27" i="1"/>
  <c r="O27" i="1"/>
  <c r="O53" i="1" s="1"/>
  <c r="N27" i="1"/>
  <c r="N53" i="1" s="1"/>
  <c r="M27" i="1"/>
  <c r="M53" i="1" s="1"/>
  <c r="L27" i="1"/>
  <c r="K27" i="1"/>
  <c r="J27" i="1"/>
  <c r="J53" i="1" s="1"/>
  <c r="I27" i="1"/>
  <c r="I53" i="1" s="1"/>
  <c r="H27" i="1"/>
  <c r="H53" i="1" s="1"/>
  <c r="G27" i="1"/>
  <c r="G53" i="1" s="1"/>
  <c r="F27" i="1"/>
  <c r="F53" i="1" s="1"/>
  <c r="E27" i="1"/>
  <c r="E53" i="1" s="1"/>
  <c r="D27" i="1"/>
  <c r="D53" i="1" s="1"/>
  <c r="C27" i="1"/>
  <c r="B27" i="1"/>
  <c r="B53" i="1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B26" i="1"/>
  <c r="U30" i="5"/>
  <c r="U29" i="5"/>
  <c r="U31" i="5"/>
  <c r="X27" i="5"/>
  <c r="X23" i="5"/>
  <c r="X12" i="5"/>
  <c r="X8" i="5"/>
  <c r="T28" i="15"/>
  <c r="Y37" i="15" s="1"/>
  <c r="W37" i="15"/>
  <c r="M27" i="15"/>
  <c r="S27" i="15"/>
  <c r="N25" i="15"/>
  <c r="T25" i="15" s="1"/>
  <c r="X34" i="15" s="1"/>
  <c r="M24" i="15"/>
  <c r="S24" i="15" s="1"/>
  <c r="M25" i="15"/>
  <c r="S25" i="15" s="1"/>
  <c r="N27" i="15"/>
  <c r="T27" i="15" s="1"/>
  <c r="K25" i="15"/>
  <c r="Q25" i="15" s="1"/>
  <c r="K26" i="15"/>
  <c r="Q26" i="15" s="1"/>
  <c r="M35" i="15" s="1"/>
  <c r="L26" i="15"/>
  <c r="R26" i="15" s="1"/>
  <c r="K27" i="15"/>
  <c r="Q27" i="15"/>
  <c r="R27" i="15"/>
  <c r="N24" i="15"/>
  <c r="T24" i="15"/>
  <c r="X9" i="5"/>
  <c r="X22" i="5"/>
  <c r="X18" i="5"/>
  <c r="X13" i="5"/>
  <c r="X3" i="5"/>
  <c r="DF79" i="4"/>
  <c r="DC76" i="4"/>
  <c r="CL72" i="4"/>
  <c r="AO73" i="4"/>
  <c r="AO101" i="4" s="1"/>
  <c r="AW73" i="4"/>
  <c r="CC73" i="4"/>
  <c r="X74" i="4"/>
  <c r="AF74" i="4"/>
  <c r="AN74" i="4"/>
  <c r="AV74" i="4"/>
  <c r="CZ74" i="4"/>
  <c r="DH74" i="4"/>
  <c r="DO74" i="4"/>
  <c r="W75" i="4"/>
  <c r="AE75" i="4"/>
  <c r="BC75" i="4"/>
  <c r="CQ75" i="4"/>
  <c r="CY75" i="4"/>
  <c r="S75" i="4"/>
  <c r="S73" i="4"/>
  <c r="S71" i="4"/>
  <c r="N76" i="4"/>
  <c r="AT76" i="4"/>
  <c r="BW83" i="4"/>
  <c r="DG78" i="4"/>
  <c r="BR79" i="4"/>
  <c r="CB81" i="4"/>
  <c r="CR81" i="4"/>
  <c r="DP81" i="4"/>
  <c r="BZ83" i="4"/>
  <c r="CH83" i="4"/>
  <c r="CP83" i="4"/>
  <c r="DN83" i="4"/>
  <c r="DL85" i="4"/>
  <c r="CU75" i="4"/>
  <c r="CU103" i="4" s="1"/>
  <c r="BN73" i="4"/>
  <c r="DB73" i="4"/>
  <c r="BM74" i="4"/>
  <c r="BB77" i="4"/>
  <c r="CH77" i="4"/>
  <c r="CH105" i="4" s="1"/>
  <c r="CN77" i="4"/>
  <c r="DF77" i="4"/>
  <c r="DN77" i="4"/>
  <c r="AZ79" i="4"/>
  <c r="AZ107" i="4" s="1"/>
  <c r="BH79" i="4"/>
  <c r="BH107" i="4" s="1"/>
  <c r="AY80" i="4"/>
  <c r="BL80" i="4"/>
  <c r="CS82" i="4"/>
  <c r="CY82" i="4"/>
  <c r="CZ110" i="4" s="1"/>
  <c r="BX83" i="4"/>
  <c r="CA84" i="4"/>
  <c r="CQ84" i="4"/>
  <c r="BV85" i="4"/>
  <c r="CL85" i="4"/>
  <c r="DJ85" i="4"/>
  <c r="BC71" i="4"/>
  <c r="BC99" i="4" s="1"/>
  <c r="BR71" i="4"/>
  <c r="CH71" i="4"/>
  <c r="BB72" i="4"/>
  <c r="BJ72" i="4"/>
  <c r="BR72" i="4"/>
  <c r="BZ72" i="4"/>
  <c r="CP72" i="4"/>
  <c r="AC73" i="4"/>
  <c r="AK73" i="4"/>
  <c r="AS73" i="4"/>
  <c r="BQ73" i="4"/>
  <c r="CN73" i="4"/>
  <c r="AB74" i="4"/>
  <c r="AZ74" i="4"/>
  <c r="AZ102" i="4" s="1"/>
  <c r="BP74" i="4"/>
  <c r="BP102" i="4" s="1"/>
  <c r="CF74" i="4"/>
  <c r="BO75" i="4"/>
  <c r="CE75" i="4"/>
  <c r="CM75" i="4"/>
  <c r="BN76" i="4"/>
  <c r="BV76" i="4"/>
  <c r="CD76" i="4"/>
  <c r="DB76" i="4"/>
  <c r="Q77" i="4"/>
  <c r="AO77" i="4"/>
  <c r="AO105" i="4" s="1"/>
  <c r="BU77" i="4"/>
  <c r="DI77" i="4"/>
  <c r="DI105" i="4" s="1"/>
  <c r="CY83" i="4"/>
  <c r="CR83" i="4"/>
  <c r="P74" i="4"/>
  <c r="CH75" i="4"/>
  <c r="BG73" i="4"/>
  <c r="CL74" i="4"/>
  <c r="CL75" i="4"/>
  <c r="CL103" i="4" s="1"/>
  <c r="DJ75" i="4"/>
  <c r="DJ103" i="4" s="1"/>
  <c r="BY79" i="4"/>
  <c r="CW79" i="4"/>
  <c r="BP80" i="4"/>
  <c r="CL82" i="4"/>
  <c r="CN110" i="4" s="1"/>
  <c r="DP84" i="4"/>
  <c r="CD80" i="4"/>
  <c r="AE77" i="4"/>
  <c r="DC83" i="4"/>
  <c r="AA76" i="4"/>
  <c r="AT73" i="4"/>
  <c r="BT73" i="4"/>
  <c r="CR73" i="4"/>
  <c r="CR101" i="4" s="1"/>
  <c r="DG74" i="4"/>
  <c r="CX75" i="4"/>
  <c r="CX103" i="4" s="1"/>
  <c r="AS76" i="4"/>
  <c r="DD77" i="4"/>
  <c r="AQ78" i="4"/>
  <c r="BO78" i="4"/>
  <c r="BW78" i="4"/>
  <c r="AW80" i="4"/>
  <c r="AW108" i="4" s="1"/>
  <c r="AK77" i="4"/>
  <c r="BA77" i="4"/>
  <c r="BQ77" i="4"/>
  <c r="BQ105" i="4" s="1"/>
  <c r="BY77" i="4"/>
  <c r="BY105" i="4" s="1"/>
  <c r="CO77" i="4"/>
  <c r="DE77" i="4"/>
  <c r="DM77" i="4"/>
  <c r="AB78" i="4"/>
  <c r="AZ78" i="4"/>
  <c r="AZ106" i="4" s="1"/>
  <c r="BP78" i="4"/>
  <c r="BP106" i="4" s="1"/>
  <c r="BX78" i="4"/>
  <c r="BX106" i="4" s="1"/>
  <c r="AA79" i="4"/>
  <c r="AA107" i="4" s="1"/>
  <c r="BW79" i="4"/>
  <c r="BW107" i="4" s="1"/>
  <c r="DR79" i="4"/>
  <c r="R80" i="4"/>
  <c r="R108" i="4" s="1"/>
  <c r="BF80" i="4"/>
  <c r="CW81" i="4"/>
  <c r="DM81" i="4"/>
  <c r="CI82" i="4"/>
  <c r="CR82" i="4"/>
  <c r="CZ82" i="4"/>
  <c r="DO82" i="4"/>
  <c r="CU83" i="4"/>
  <c r="DR83" i="4"/>
  <c r="CG84" i="4"/>
  <c r="CP84" i="4"/>
  <c r="CX84" i="4"/>
  <c r="CK85" i="4"/>
  <c r="DA85" i="4"/>
  <c r="DH85" i="4"/>
  <c r="CK78" i="4"/>
  <c r="AS74" i="4"/>
  <c r="X78" i="4"/>
  <c r="BD78" i="4"/>
  <c r="BD106" i="4" s="1"/>
  <c r="CJ78" i="4"/>
  <c r="W79" i="4"/>
  <c r="AM79" i="4"/>
  <c r="BK79" i="4"/>
  <c r="CQ79" i="4"/>
  <c r="DO79" i="4"/>
  <c r="V80" i="4"/>
  <c r="AD80" i="4"/>
  <c r="AT80" i="4"/>
  <c r="CC81" i="4"/>
  <c r="CS81" i="4"/>
  <c r="DI81" i="4"/>
  <c r="DQ81" i="4"/>
  <c r="CF82" i="4"/>
  <c r="CA83" i="4"/>
  <c r="DO83" i="4"/>
  <c r="CD84" i="4"/>
  <c r="CZ84" i="4"/>
  <c r="CX73" i="4"/>
  <c r="CX101" i="4" s="1"/>
  <c r="AK74" i="4"/>
  <c r="CV75" i="4"/>
  <c r="CV103" i="4" s="1"/>
  <c r="DB77" i="4"/>
  <c r="CO82" i="4"/>
  <c r="DN85" i="4"/>
  <c r="O79" i="4"/>
  <c r="AE79" i="4"/>
  <c r="BS79" i="4"/>
  <c r="CI79" i="4"/>
  <c r="N80" i="4"/>
  <c r="BJ80" i="4"/>
  <c r="CX80" i="4"/>
  <c r="CK81" i="4"/>
  <c r="DA81" i="4"/>
  <c r="BV82" i="4"/>
  <c r="CV82" i="4"/>
  <c r="CI83" i="4"/>
  <c r="DM85" i="4"/>
  <c r="CA73" i="4"/>
  <c r="CA101" i="4" s="1"/>
  <c r="CI73" i="4"/>
  <c r="CI101" i="4" s="1"/>
  <c r="CU77" i="4"/>
  <c r="R78" i="4"/>
  <c r="BL74" i="4"/>
  <c r="BK74" i="4"/>
  <c r="CG77" i="4"/>
  <c r="AI79" i="4"/>
  <c r="AI107" i="4" s="1"/>
  <c r="AH80" i="4"/>
  <c r="AH108" i="4" s="1"/>
  <c r="AP80" i="4"/>
  <c r="AO80" i="4"/>
  <c r="DG82" i="4"/>
  <c r="BY84" i="4"/>
  <c r="BZ84" i="4"/>
  <c r="DP85" i="4"/>
  <c r="DR113" i="4" s="1"/>
  <c r="DQ85" i="4"/>
  <c r="DF85" i="4"/>
  <c r="BW84" i="4"/>
  <c r="DE82" i="4"/>
  <c r="CJ82" i="4"/>
  <c r="DK76" i="4"/>
  <c r="DQ74" i="4"/>
  <c r="CS74" i="4"/>
  <c r="DN72" i="4"/>
  <c r="DJ71" i="4"/>
  <c r="AG79" i="4"/>
  <c r="AH78" i="4"/>
  <c r="BO73" i="4"/>
  <c r="AN73" i="4"/>
  <c r="AN101" i="4" s="1"/>
  <c r="BP72" i="4"/>
  <c r="AO72" i="4"/>
  <c r="BX71" i="4"/>
  <c r="CN71" i="4"/>
  <c r="AH73" i="4"/>
  <c r="AX73" i="4"/>
  <c r="BF73" i="4"/>
  <c r="CD73" i="4"/>
  <c r="CL73" i="4"/>
  <c r="CT73" i="4"/>
  <c r="AW74" i="4"/>
  <c r="AW102" i="4" s="1"/>
  <c r="CC74" i="4"/>
  <c r="CK74" i="4"/>
  <c r="DA74" i="4"/>
  <c r="DI74" i="4"/>
  <c r="AF75" i="4"/>
  <c r="AF103" i="4" s="1"/>
  <c r="CJ75" i="4"/>
  <c r="CJ103" i="4" s="1"/>
  <c r="CR75" i="4"/>
  <c r="CZ75" i="4"/>
  <c r="CZ103" i="4" s="1"/>
  <c r="DP75" i="4"/>
  <c r="R72" i="4"/>
  <c r="R71" i="4"/>
  <c r="AM76" i="4"/>
  <c r="CI76" i="4"/>
  <c r="BZ77" i="4"/>
  <c r="CP77" i="4"/>
  <c r="CX77" i="4"/>
  <c r="M78" i="4"/>
  <c r="AC78" i="4"/>
  <c r="AC106" i="4" s="1"/>
  <c r="DM78" i="4"/>
  <c r="AJ79" i="4"/>
  <c r="CV79" i="4"/>
  <c r="DD79" i="4"/>
  <c r="BO80" i="4"/>
  <c r="CM80" i="4"/>
  <c r="CH81" i="4"/>
  <c r="CK82" i="4"/>
  <c r="DA82" i="4"/>
  <c r="CF83" i="4"/>
  <c r="CI84" i="4"/>
  <c r="CY84" i="4"/>
  <c r="DO84" i="4"/>
  <c r="CD85" i="4"/>
  <c r="CT85" i="4"/>
  <c r="DR85" i="4"/>
  <c r="DD82" i="4"/>
  <c r="DJ81" i="4"/>
  <c r="DQ80" i="4"/>
  <c r="DQ108" i="4" s="1"/>
  <c r="CA79" i="4"/>
  <c r="DJ76" i="4"/>
  <c r="DM75" i="4"/>
  <c r="CO75" i="4"/>
  <c r="AF79" i="4"/>
  <c r="AI76" i="4"/>
  <c r="AM73" i="4"/>
  <c r="AK71" i="4"/>
  <c r="DD72" i="4"/>
  <c r="BW73" i="4"/>
  <c r="CE73" i="4"/>
  <c r="Z74" i="4"/>
  <c r="AP74" i="4"/>
  <c r="Y75" i="4"/>
  <c r="BU75" i="4"/>
  <c r="BS77" i="4"/>
  <c r="BS105" i="4" s="1"/>
  <c r="DO77" i="4"/>
  <c r="DO105" i="4" s="1"/>
  <c r="DH84" i="4"/>
  <c r="CS83" i="4"/>
  <c r="CD82" i="4"/>
  <c r="CG76" i="4"/>
  <c r="DI75" i="4"/>
  <c r="DI103" i="4" s="1"/>
  <c r="DK74" i="4"/>
  <c r="CM74" i="4"/>
  <c r="CM102" i="4" s="1"/>
  <c r="BC77" i="4"/>
  <c r="AB77" i="4"/>
  <c r="AC76" i="4"/>
  <c r="BF74" i="4"/>
  <c r="AI71" i="4"/>
  <c r="AG75" i="4"/>
  <c r="AG103" i="4" s="1"/>
  <c r="DO85" i="4"/>
  <c r="DP82" i="4"/>
  <c r="CE81" i="4"/>
  <c r="CL80" i="4"/>
  <c r="CO79" i="4"/>
  <c r="DF74" i="4"/>
  <c r="CY72" i="4"/>
  <c r="AR80" i="4"/>
  <c r="X71" i="4"/>
  <c r="X99" i="4" s="1"/>
  <c r="CI72" i="4"/>
  <c r="CQ72" i="4"/>
  <c r="CQ100" i="4" s="1"/>
  <c r="AD73" i="4"/>
  <c r="AD101" i="4" s="1"/>
  <c r="DF73" i="4"/>
  <c r="DF101" i="4" s="1"/>
  <c r="DM74" i="4"/>
  <c r="DM102" i="4" s="1"/>
  <c r="AB75" i="4"/>
  <c r="BH75" i="4"/>
  <c r="CF75" i="4"/>
  <c r="S76" i="4"/>
  <c r="BG76" i="4"/>
  <c r="BW76" i="4"/>
  <c r="CU76" i="4"/>
  <c r="R77" i="4"/>
  <c r="BN77" i="4"/>
  <c r="BN105" i="4" s="1"/>
  <c r="CT77" i="4"/>
  <c r="CT105" i="4" s="1"/>
  <c r="AO78" i="4"/>
  <c r="AW78" i="4"/>
  <c r="BE78" i="4"/>
  <c r="BU78" i="4"/>
  <c r="CS78" i="4"/>
  <c r="P79" i="4"/>
  <c r="AN79" i="4"/>
  <c r="AN107" i="4" s="1"/>
  <c r="AV79" i="4"/>
  <c r="BD79" i="4"/>
  <c r="BT79" i="4"/>
  <c r="BT107" i="4" s="1"/>
  <c r="DH79" i="4"/>
  <c r="DH107" i="4" s="1"/>
  <c r="DP79" i="4"/>
  <c r="O80" i="4"/>
  <c r="BC80" i="4"/>
  <c r="BC108" i="4" s="1"/>
  <c r="CY80" i="4"/>
  <c r="DO80" i="4"/>
  <c r="BV81" i="4"/>
  <c r="CL81" i="4"/>
  <c r="CG82" i="4"/>
  <c r="DM82" i="4"/>
  <c r="CJ83" i="4"/>
  <c r="CZ83" i="4"/>
  <c r="DP83" i="4"/>
  <c r="CE84" i="4"/>
  <c r="BX82" i="4"/>
  <c r="CZ81" i="4"/>
  <c r="DP78" i="4"/>
  <c r="CX72" i="4"/>
  <c r="P80" i="4"/>
  <c r="Q79" i="4"/>
  <c r="U76" i="4"/>
  <c r="AY73" i="4"/>
  <c r="X73" i="4"/>
  <c r="DB74" i="4"/>
  <c r="CX79" i="4"/>
  <c r="CN83" i="4"/>
  <c r="CT82" i="4"/>
  <c r="DG80" i="4"/>
  <c r="DM79" i="4"/>
  <c r="BT71" i="4"/>
  <c r="Q80" i="4"/>
  <c r="S78" i="4"/>
  <c r="Y74" i="4"/>
  <c r="Y102" i="4" s="1"/>
  <c r="BD72" i="4"/>
  <c r="BE71" i="4"/>
  <c r="X72" i="4"/>
  <c r="AF72" i="4"/>
  <c r="CB72" i="4"/>
  <c r="CB100" i="4" s="1"/>
  <c r="W73" i="4"/>
  <c r="BK73" i="4"/>
  <c r="BZ74" i="4"/>
  <c r="CP74" i="4"/>
  <c r="CP102" i="4" s="1"/>
  <c r="DN74" i="4"/>
  <c r="BA75" i="4"/>
  <c r="BI75" i="4"/>
  <c r="BY75" i="4"/>
  <c r="CG75" i="4"/>
  <c r="CW75" i="4"/>
  <c r="M73" i="4"/>
  <c r="T76" i="4"/>
  <c r="AZ76" i="4"/>
  <c r="BP76" i="4"/>
  <c r="CN76" i="4"/>
  <c r="CV76" i="4"/>
  <c r="DD76" i="4"/>
  <c r="DD104" i="4" s="1"/>
  <c r="DL76" i="4"/>
  <c r="BO77" i="4"/>
  <c r="CE77" i="4"/>
  <c r="CM77" i="4"/>
  <c r="DC77" i="4"/>
  <c r="DC105" i="4" s="1"/>
  <c r="DK77" i="4"/>
  <c r="BF78" i="4"/>
  <c r="BV78" i="4"/>
  <c r="CD78" i="4"/>
  <c r="CT78" i="4"/>
  <c r="CS79" i="4"/>
  <c r="CS107" i="4" s="1"/>
  <c r="AV80" i="4"/>
  <c r="AV108" i="4" s="1"/>
  <c r="BW81" i="4"/>
  <c r="CM81" i="4"/>
  <c r="BU83" i="4"/>
  <c r="DA83" i="4"/>
  <c r="DG85" i="4"/>
  <c r="DJ82" i="4"/>
  <c r="DQ76" i="4"/>
  <c r="BT76" i="4"/>
  <c r="BT104" i="4" s="1"/>
  <c r="CY74" i="4"/>
  <c r="P75" i="4"/>
  <c r="Q74" i="4"/>
  <c r="AX71" i="4"/>
  <c r="DI79" i="4"/>
  <c r="BD80" i="4"/>
  <c r="CZ80" i="4"/>
  <c r="DH80" i="4"/>
  <c r="DP80" i="4"/>
  <c r="CH82" i="4"/>
  <c r="CP82" i="4"/>
  <c r="CX82" i="4"/>
  <c r="BX84" i="4"/>
  <c r="CF84" i="4"/>
  <c r="BV71" i="4"/>
  <c r="AV73" i="4"/>
  <c r="AV101" i="4" s="1"/>
  <c r="CB73" i="4"/>
  <c r="W74" i="4"/>
  <c r="CQ74" i="4"/>
  <c r="AL75" i="4"/>
  <c r="T71" i="4"/>
  <c r="AK76" i="4"/>
  <c r="BY76" i="4"/>
  <c r="AJ77" i="4"/>
  <c r="AR77" i="4"/>
  <c r="BX77" i="4"/>
  <c r="DL77" i="4"/>
  <c r="AI78" i="4"/>
  <c r="CM78" i="4"/>
  <c r="Y80" i="4"/>
  <c r="BE80" i="4"/>
  <c r="BE108" i="4" s="1"/>
  <c r="BM80" i="4"/>
  <c r="BM108" i="4" s="1"/>
  <c r="DL81" i="4"/>
  <c r="BV83" i="4"/>
  <c r="CD83" i="4"/>
  <c r="CL83" i="4"/>
  <c r="DB83" i="4"/>
  <c r="CJ85" i="4"/>
  <c r="BQ79" i="4"/>
  <c r="AC71" i="4"/>
  <c r="BA71" i="4"/>
  <c r="DM71" i="4"/>
  <c r="DM99" i="4" s="1"/>
  <c r="AA73" i="4"/>
  <c r="CU73" i="4"/>
  <c r="DC73" i="4"/>
  <c r="DK73" i="4"/>
  <c r="AX74" i="4"/>
  <c r="CT74" i="4"/>
  <c r="Q75" i="4"/>
  <c r="Q73" i="4"/>
  <c r="AM77" i="4"/>
  <c r="CY77" i="4"/>
  <c r="BI79" i="4"/>
  <c r="DE79" i="4"/>
  <c r="CA81" i="4"/>
  <c r="CY81" i="4"/>
  <c r="DO81" i="4"/>
  <c r="CO83" i="4"/>
  <c r="CW83" i="4"/>
  <c r="DE83" i="4"/>
  <c r="DM83" i="4"/>
  <c r="BW85" i="4"/>
  <c r="CM85" i="4"/>
  <c r="DK85" i="4"/>
  <c r="CI78" i="4"/>
  <c r="AS72" i="4"/>
  <c r="BQ72" i="4"/>
  <c r="DE72" i="4"/>
  <c r="AB73" i="4"/>
  <c r="AJ73" i="4"/>
  <c r="CF73" i="4"/>
  <c r="AA74" i="4"/>
  <c r="AI74" i="4"/>
  <c r="AQ74" i="4"/>
  <c r="AQ102" i="4" s="1"/>
  <c r="BG74" i="4"/>
  <c r="BO74" i="4"/>
  <c r="AX75" i="4"/>
  <c r="BF75" i="4"/>
  <c r="BF103" i="4" s="1"/>
  <c r="BN75" i="4"/>
  <c r="P71" i="4"/>
  <c r="AO76" i="4"/>
  <c r="AO104" i="4" s="1"/>
  <c r="P77" i="4"/>
  <c r="X77" i="4"/>
  <c r="AF77" i="4"/>
  <c r="AF105" i="4" s="1"/>
  <c r="BL77" i="4"/>
  <c r="CJ77" i="4"/>
  <c r="CJ105" i="4" s="1"/>
  <c r="DH77" i="4"/>
  <c r="DH105" i="4" s="1"/>
  <c r="DP77" i="4"/>
  <c r="DP105" i="4" s="1"/>
  <c r="AE78" i="4"/>
  <c r="BK78" i="4"/>
  <c r="CA78" i="4"/>
  <c r="CA106" i="4" s="1"/>
  <c r="DO78" i="4"/>
  <c r="AD79" i="4"/>
  <c r="AT79" i="4"/>
  <c r="BB79" i="4"/>
  <c r="BJ79" i="4"/>
  <c r="CP79" i="4"/>
  <c r="U80" i="4"/>
  <c r="U108" i="4" s="1"/>
  <c r="AK80" i="4"/>
  <c r="BA80" i="4"/>
  <c r="BI80" i="4"/>
  <c r="BQ80" i="4"/>
  <c r="CO80" i="4"/>
  <c r="CW80" i="4"/>
  <c r="DM80" i="4"/>
  <c r="CE82" i="4"/>
  <c r="CM82" i="4"/>
  <c r="CP110" i="4" s="1"/>
  <c r="DC82" i="4"/>
  <c r="DK82" i="4"/>
  <c r="BU84" i="4"/>
  <c r="BH80" i="4"/>
  <c r="U79" i="4"/>
  <c r="U107" i="4" s="1"/>
  <c r="AB80" i="4"/>
  <c r="CF80" i="4"/>
  <c r="Z37" i="15"/>
  <c r="X37" i="15"/>
  <c r="U34" i="15"/>
  <c r="Z34" i="15"/>
  <c r="W36" i="15"/>
  <c r="Z36" i="15"/>
  <c r="K33" i="15"/>
  <c r="L36" i="15"/>
  <c r="R34" i="15"/>
  <c r="O36" i="15"/>
  <c r="P36" i="15"/>
  <c r="Q36" i="15"/>
  <c r="R36" i="15"/>
  <c r="Q35" i="15"/>
  <c r="O35" i="15"/>
  <c r="DA110" i="4"/>
  <c r="R44" i="15"/>
  <c r="L34" i="15" l="1"/>
  <c r="O42" i="15" s="1"/>
  <c r="K34" i="15"/>
  <c r="N42" i="15" s="1"/>
  <c r="N34" i="15"/>
  <c r="M34" i="15"/>
  <c r="S33" i="15"/>
  <c r="T33" i="15"/>
  <c r="U33" i="15"/>
  <c r="V33" i="15"/>
  <c r="Y41" i="15" s="1"/>
  <c r="DJ110" i="4"/>
  <c r="AB108" i="4"/>
  <c r="BG102" i="4"/>
  <c r="DI107" i="4"/>
  <c r="DQ113" i="4"/>
  <c r="BT101" i="4"/>
  <c r="CH99" i="4"/>
  <c r="C22" i="3"/>
  <c r="K22" i="3" s="1"/>
  <c r="C21" i="3"/>
  <c r="L69" i="3"/>
  <c r="BD104" i="4"/>
  <c r="DP76" i="4"/>
  <c r="DP104" i="4" s="1"/>
  <c r="DM76" i="4"/>
  <c r="DO76" i="4"/>
  <c r="DO104" i="4" s="1"/>
  <c r="W77" i="4"/>
  <c r="V77" i="4"/>
  <c r="V105" i="4" s="1"/>
  <c r="U77" i="4"/>
  <c r="U105" i="4" s="1"/>
  <c r="CJ80" i="4"/>
  <c r="CJ108" i="4" s="1"/>
  <c r="CK80" i="4"/>
  <c r="CI80" i="4"/>
  <c r="CI108" i="4" s="1"/>
  <c r="DC84" i="4"/>
  <c r="DD84" i="4"/>
  <c r="DA84" i="4"/>
  <c r="CH85" i="4"/>
  <c r="CG85" i="4"/>
  <c r="DP110" i="4"/>
  <c r="CN84" i="4"/>
  <c r="CZ108" i="4"/>
  <c r="W101" i="4"/>
  <c r="BD100" i="4"/>
  <c r="AK99" i="4"/>
  <c r="DG102" i="4"/>
  <c r="CD108" i="4"/>
  <c r="BB100" i="4"/>
  <c r="CP85" i="4"/>
  <c r="N82" i="3"/>
  <c r="BP99" i="4"/>
  <c r="CO71" i="4"/>
  <c r="CQ71" i="4"/>
  <c r="CY71" i="4"/>
  <c r="CY99" i="4" s="1"/>
  <c r="CV71" i="4"/>
  <c r="DF71" i="4"/>
  <c r="DF99" i="4" s="1"/>
  <c r="DE71" i="4"/>
  <c r="AJ72" i="4"/>
  <c r="AJ100" i="4" s="1"/>
  <c r="AI72" i="4"/>
  <c r="AZ72" i="4"/>
  <c r="AW72" i="4"/>
  <c r="AW100" i="4" s="1"/>
  <c r="AX72" i="4"/>
  <c r="BW72" i="4"/>
  <c r="BU72" i="4"/>
  <c r="BU100" i="4" s="1"/>
  <c r="CU72" i="4"/>
  <c r="CU100" i="4" s="1"/>
  <c r="CT72" i="4"/>
  <c r="CT100" i="4" s="1"/>
  <c r="DC100" i="4"/>
  <c r="DK100" i="4"/>
  <c r="CJ102" i="4"/>
  <c r="CQ102" i="4"/>
  <c r="DH72" i="4"/>
  <c r="DH100" i="4" s="1"/>
  <c r="DP106" i="4"/>
  <c r="DK102" i="4"/>
  <c r="DG76" i="4"/>
  <c r="DG104" i="4" s="1"/>
  <c r="BX99" i="4"/>
  <c r="DJ99" i="4"/>
  <c r="DI113" i="4"/>
  <c r="BU105" i="4"/>
  <c r="AS101" i="4"/>
  <c r="AT72" i="4"/>
  <c r="DB101" i="4"/>
  <c r="S99" i="4"/>
  <c r="DO102" i="4"/>
  <c r="AW101" i="4"/>
  <c r="U36" i="15"/>
  <c r="T36" i="15"/>
  <c r="U44" i="15" s="1"/>
  <c r="S36" i="15"/>
  <c r="M87" i="3"/>
  <c r="N27" i="3"/>
  <c r="C26" i="3"/>
  <c r="B30" i="3"/>
  <c r="F33" i="3"/>
  <c r="N37" i="3" s="1"/>
  <c r="F32" i="3"/>
  <c r="J43" i="3"/>
  <c r="D41" i="3"/>
  <c r="D40" i="3"/>
  <c r="L40" i="3" s="1"/>
  <c r="C45" i="3"/>
  <c r="E50" i="3"/>
  <c r="M50" i="3" s="1"/>
  <c r="B49" i="3"/>
  <c r="C57" i="3"/>
  <c r="K57" i="3" s="1"/>
  <c r="B62" i="3"/>
  <c r="F65" i="3"/>
  <c r="K71" i="3"/>
  <c r="B75" i="3"/>
  <c r="J75" i="3" s="1"/>
  <c r="B73" i="3"/>
  <c r="J73" i="3" s="1"/>
  <c r="B74" i="3"/>
  <c r="D73" i="3"/>
  <c r="L73" i="3" s="1"/>
  <c r="D72" i="3"/>
  <c r="L72" i="3" s="1"/>
  <c r="F78" i="3"/>
  <c r="F77" i="3"/>
  <c r="C77" i="3"/>
  <c r="E82" i="3"/>
  <c r="M82" i="3" s="1"/>
  <c r="B81" i="3"/>
  <c r="D86" i="3"/>
  <c r="C90" i="3"/>
  <c r="AD99" i="4"/>
  <c r="AV71" i="4"/>
  <c r="AS71" i="4"/>
  <c r="BD71" i="4"/>
  <c r="BI71" i="4"/>
  <c r="BI99" i="4" s="1"/>
  <c r="BL71" i="4"/>
  <c r="BQ99" i="4"/>
  <c r="DJ101" i="4"/>
  <c r="K83" i="3"/>
  <c r="B68" i="3"/>
  <c r="E49" i="3"/>
  <c r="C34" i="3"/>
  <c r="D15" i="3"/>
  <c r="DE107" i="4"/>
  <c r="AI104" i="4"/>
  <c r="CO110" i="4"/>
  <c r="J39" i="3"/>
  <c r="CB80" i="4"/>
  <c r="BZ80" i="4"/>
  <c r="BZ108" i="4" s="1"/>
  <c r="CC80" i="4"/>
  <c r="CU84" i="4"/>
  <c r="CV84" i="4"/>
  <c r="BY85" i="4"/>
  <c r="BZ85" i="4"/>
  <c r="CA85" i="4"/>
  <c r="CD113" i="4" s="1"/>
  <c r="CX85" i="4"/>
  <c r="CW85" i="4"/>
  <c r="CY85" i="4"/>
  <c r="AX99" i="4"/>
  <c r="DI102" i="4"/>
  <c r="CL110" i="4"/>
  <c r="N35" i="15"/>
  <c r="CI100" i="4"/>
  <c r="CK109" i="4"/>
  <c r="DN76" i="4"/>
  <c r="DN104" i="4" s="1"/>
  <c r="AG72" i="4"/>
  <c r="K27" i="3"/>
  <c r="M38" i="3"/>
  <c r="D55" i="3"/>
  <c r="N53" i="3"/>
  <c r="K59" i="3"/>
  <c r="C65" i="3"/>
  <c r="F79" i="3"/>
  <c r="K78" i="3"/>
  <c r="BO71" i="4"/>
  <c r="BN71" i="4"/>
  <c r="BN99" i="4" s="1"/>
  <c r="BM71" i="4"/>
  <c r="N75" i="4"/>
  <c r="O75" i="4"/>
  <c r="S103" i="4" s="1"/>
  <c r="O74" i="4"/>
  <c r="N74" i="4"/>
  <c r="O72" i="4"/>
  <c r="N72" i="4"/>
  <c r="O71" i="4"/>
  <c r="N71" i="4"/>
  <c r="AH76" i="4"/>
  <c r="AH104" i="4" s="1"/>
  <c r="AF76" i="4"/>
  <c r="AC79" i="4"/>
  <c r="AC107" i="4" s="1"/>
  <c r="AB79" i="4"/>
  <c r="AB107" i="4" s="1"/>
  <c r="AR79" i="4"/>
  <c r="AR107" i="4" s="1"/>
  <c r="AQ79" i="4"/>
  <c r="AQ107" i="4" s="1"/>
  <c r="BE79" i="4"/>
  <c r="BG79" i="4"/>
  <c r="DB79" i="4"/>
  <c r="DB107" i="4" s="1"/>
  <c r="DA79" i="4"/>
  <c r="DA107" i="4" s="1"/>
  <c r="AA80" i="4"/>
  <c r="Z80" i="4"/>
  <c r="Z108" i="4" s="1"/>
  <c r="M33" i="15"/>
  <c r="N33" i="15"/>
  <c r="L33" i="15"/>
  <c r="L35" i="15"/>
  <c r="DQ84" i="4"/>
  <c r="AA102" i="4"/>
  <c r="BJ71" i="4"/>
  <c r="AM105" i="4"/>
  <c r="CD79" i="4"/>
  <c r="CD107" i="4" s="1"/>
  <c r="BY104" i="4"/>
  <c r="CC72" i="4"/>
  <c r="CC100" i="4" s="1"/>
  <c r="CI85" i="4"/>
  <c r="DL104" i="4"/>
  <c r="M75" i="4"/>
  <c r="Q103" i="4" s="1"/>
  <c r="CS71" i="4"/>
  <c r="CS99" i="4" s="1"/>
  <c r="U104" i="4"/>
  <c r="CV85" i="4"/>
  <c r="CY113" i="4" s="1"/>
  <c r="BD107" i="4"/>
  <c r="W72" i="4"/>
  <c r="CE101" i="4"/>
  <c r="CX105" i="4"/>
  <c r="BO101" i="4"/>
  <c r="DK104" i="4"/>
  <c r="CO76" i="4"/>
  <c r="CO104" i="4" s="1"/>
  <c r="CT84" i="4"/>
  <c r="DB105" i="4"/>
  <c r="V108" i="4"/>
  <c r="BZ100" i="4"/>
  <c r="Y72" i="4"/>
  <c r="N36" i="15"/>
  <c r="Q44" i="15" s="1"/>
  <c r="M36" i="15"/>
  <c r="K36" i="15"/>
  <c r="N44" i="15" s="1"/>
  <c r="V34" i="15"/>
  <c r="S34" i="15"/>
  <c r="T34" i="15"/>
  <c r="N12" i="3"/>
  <c r="B15" i="3"/>
  <c r="J15" i="3" s="1"/>
  <c r="B14" i="3"/>
  <c r="B12" i="3"/>
  <c r="B13" i="3"/>
  <c r="N17" i="3"/>
  <c r="B28" i="3"/>
  <c r="J28" i="3" s="1"/>
  <c r="B60" i="3"/>
  <c r="B92" i="3"/>
  <c r="C64" i="3"/>
  <c r="C63" i="3"/>
  <c r="K63" i="3" s="1"/>
  <c r="C32" i="3"/>
  <c r="C31" i="3"/>
  <c r="K31" i="3" s="1"/>
  <c r="C23" i="3"/>
  <c r="E19" i="3"/>
  <c r="M19" i="3" s="1"/>
  <c r="E21" i="3"/>
  <c r="AD74" i="4"/>
  <c r="AD102" i="4" s="1"/>
  <c r="CX74" i="4"/>
  <c r="CU74" i="4"/>
  <c r="U75" i="4"/>
  <c r="U103" i="4" s="1"/>
  <c r="T75" i="4"/>
  <c r="T103" i="4" s="1"/>
  <c r="AH75" i="4"/>
  <c r="AJ75" i="4"/>
  <c r="AJ103" i="4" s="1"/>
  <c r="AZ103" i="4"/>
  <c r="BX103" i="4"/>
  <c r="CN103" i="4"/>
  <c r="DD103" i="4"/>
  <c r="DL75" i="4"/>
  <c r="DK75" i="4"/>
  <c r="AM78" i="4"/>
  <c r="AM106" i="4" s="1"/>
  <c r="AL78" i="4"/>
  <c r="AL106" i="4" s="1"/>
  <c r="AU78" i="4"/>
  <c r="AU106" i="4" s="1"/>
  <c r="AT78" i="4"/>
  <c r="AT106" i="4" s="1"/>
  <c r="AR78" i="4"/>
  <c r="AR106" i="4" s="1"/>
  <c r="AS78" i="4"/>
  <c r="AS106" i="4" s="1"/>
  <c r="BC78" i="4"/>
  <c r="BC106" i="4" s="1"/>
  <c r="BJ78" i="4"/>
  <c r="BJ106" i="4" s="1"/>
  <c r="BS78" i="4"/>
  <c r="BS106" i="4" s="1"/>
  <c r="BR78" i="4"/>
  <c r="BR106" i="4" s="1"/>
  <c r="CF78" i="4"/>
  <c r="CG78" i="4"/>
  <c r="CH78" i="4"/>
  <c r="CH106" i="4" s="1"/>
  <c r="CQ78" i="4"/>
  <c r="CQ106" i="4" s="1"/>
  <c r="CO78" i="4"/>
  <c r="CO106" i="4" s="1"/>
  <c r="CP78" i="4"/>
  <c r="CY106" i="4"/>
  <c r="BV108" i="4"/>
  <c r="CE108" i="4"/>
  <c r="CV80" i="4"/>
  <c r="CU80" i="4"/>
  <c r="CT80" i="4"/>
  <c r="DD80" i="4"/>
  <c r="DD108" i="4" s="1"/>
  <c r="DB80" i="4"/>
  <c r="DB108" i="4" s="1"/>
  <c r="DA80" i="4"/>
  <c r="DA108" i="4" s="1"/>
  <c r="DK80" i="4"/>
  <c r="DK108" i="4" s="1"/>
  <c r="DL80" i="4"/>
  <c r="DL108" i="4" s="1"/>
  <c r="DJ80" i="4"/>
  <c r="BX81" i="4"/>
  <c r="BZ81" i="4"/>
  <c r="CG81" i="4"/>
  <c r="CF81" i="4"/>
  <c r="CI81" i="4"/>
  <c r="CX81" i="4"/>
  <c r="CU81" i="4"/>
  <c r="DF81" i="4"/>
  <c r="DC81" i="4"/>
  <c r="DD81" i="4"/>
  <c r="DN81" i="4"/>
  <c r="DR109" i="4" s="1"/>
  <c r="DK81" i="4"/>
  <c r="CC82" i="4"/>
  <c r="CF110" i="4" s="1"/>
  <c r="CB82" i="4"/>
  <c r="CA82" i="4"/>
  <c r="BZ82" i="4"/>
  <c r="B90" i="3"/>
  <c r="C74" i="3"/>
  <c r="C58" i="3"/>
  <c r="E42" i="3"/>
  <c r="M42" i="3" s="1"/>
  <c r="F25" i="3"/>
  <c r="N25" i="3" s="1"/>
  <c r="X24" i="5"/>
  <c r="U33" i="5"/>
  <c r="X19" i="5"/>
  <c r="X14" i="5"/>
  <c r="X4" i="5"/>
  <c r="X16" i="5"/>
  <c r="X6" i="5"/>
  <c r="U32" i="5"/>
  <c r="X11" i="5"/>
  <c r="X21" i="5"/>
  <c r="P34" i="15"/>
  <c r="O34" i="15"/>
  <c r="R42" i="15" s="1"/>
  <c r="Q34" i="15"/>
  <c r="M26" i="15"/>
  <c r="S26" i="15" s="1"/>
  <c r="N26" i="15"/>
  <c r="T26" i="15" s="1"/>
  <c r="Y103" i="4"/>
  <c r="S101" i="4"/>
  <c r="Z33" i="15"/>
  <c r="Y33" i="15"/>
  <c r="C16" i="3"/>
  <c r="K16" i="3" s="1"/>
  <c r="C15" i="3"/>
  <c r="K15" i="3" s="1"/>
  <c r="K36" i="3"/>
  <c r="D24" i="3"/>
  <c r="L24" i="3" s="1"/>
  <c r="D23" i="3"/>
  <c r="F23" i="3"/>
  <c r="F21" i="3"/>
  <c r="N21" i="3" s="1"/>
  <c r="M46" i="3"/>
  <c r="M77" i="4"/>
  <c r="O77" i="4"/>
  <c r="CR80" i="4"/>
  <c r="CQ80" i="4"/>
  <c r="CQ108" i="4" s="1"/>
  <c r="CP80" i="4"/>
  <c r="CP108" i="4" s="1"/>
  <c r="F46" i="3"/>
  <c r="M28" i="15"/>
  <c r="S28" i="15" s="1"/>
  <c r="K28" i="15"/>
  <c r="Q28" i="15" s="1"/>
  <c r="L28" i="15"/>
  <c r="R28" i="15" s="1"/>
  <c r="X101" i="4"/>
  <c r="DF102" i="4"/>
  <c r="AM104" i="4"/>
  <c r="CM84" i="4"/>
  <c r="Q105" i="4"/>
  <c r="Z45" i="15"/>
  <c r="CC71" i="4"/>
  <c r="CD71" i="4"/>
  <c r="CL99" i="4"/>
  <c r="DQ99" i="4"/>
  <c r="AD72" i="4"/>
  <c r="AD100" i="4" s="1"/>
  <c r="AE72" i="4"/>
  <c r="AM72" i="4"/>
  <c r="AM100" i="4" s="1"/>
  <c r="AK72" i="4"/>
  <c r="AU100" i="4"/>
  <c r="BJ76" i="4"/>
  <c r="BM76" i="4"/>
  <c r="BM104" i="4" s="1"/>
  <c r="BL76" i="4"/>
  <c r="L77" i="3"/>
  <c r="N43" i="3"/>
  <c r="CX71" i="4"/>
  <c r="AJ105" i="4"/>
  <c r="CT106" i="4"/>
  <c r="BT99" i="4"/>
  <c r="DB84" i="4"/>
  <c r="DB112" i="4" s="1"/>
  <c r="AW106" i="4"/>
  <c r="CY76" i="4"/>
  <c r="DQ102" i="4"/>
  <c r="AQ106" i="4"/>
  <c r="CP100" i="4"/>
  <c r="Y36" i="15"/>
  <c r="X36" i="15"/>
  <c r="Z44" i="15" s="1"/>
  <c r="B9" i="3"/>
  <c r="C13" i="3"/>
  <c r="K13" i="3" s="1"/>
  <c r="C33" i="3"/>
  <c r="F47" i="3"/>
  <c r="N47" i="3" s="1"/>
  <c r="N85" i="3"/>
  <c r="AQ99" i="4"/>
  <c r="BG71" i="4"/>
  <c r="BG99" i="4" s="1"/>
  <c r="BF71" i="4"/>
  <c r="Z76" i="4"/>
  <c r="X76" i="4"/>
  <c r="X104" i="4" s="1"/>
  <c r="AP104" i="4"/>
  <c r="AX76" i="4"/>
  <c r="AX104" i="4" s="1"/>
  <c r="AW76" i="4"/>
  <c r="AW104" i="4" s="1"/>
  <c r="CX78" i="4"/>
  <c r="CX106" i="4" s="1"/>
  <c r="CU78" i="4"/>
  <c r="CU106" i="4" s="1"/>
  <c r="CV78" i="4"/>
  <c r="CV106" i="4" s="1"/>
  <c r="CW78" i="4"/>
  <c r="CW106" i="4" s="1"/>
  <c r="DN78" i="4"/>
  <c r="DL78" i="4"/>
  <c r="DL106" i="4" s="1"/>
  <c r="AY107" i="4"/>
  <c r="BX79" i="4"/>
  <c r="BX107" i="4" s="1"/>
  <c r="BU79" i="4"/>
  <c r="BU107" i="4" s="1"/>
  <c r="CL79" i="4"/>
  <c r="CP107" i="4" s="1"/>
  <c r="CK79" i="4"/>
  <c r="DJ79" i="4"/>
  <c r="DJ107" i="4" s="1"/>
  <c r="DL79" i="4"/>
  <c r="S108" i="4"/>
  <c r="DE84" i="4"/>
  <c r="DH112" i="4" s="1"/>
  <c r="DF84" i="4"/>
  <c r="DM84" i="4"/>
  <c r="DN84" i="4"/>
  <c r="CC85" i="4"/>
  <c r="CB85" i="4"/>
  <c r="CS85" i="4"/>
  <c r="CR85" i="4"/>
  <c r="C75" i="3"/>
  <c r="K75" i="3" s="1"/>
  <c r="F58" i="3"/>
  <c r="N58" i="3" s="1"/>
  <c r="C43" i="3"/>
  <c r="K43" i="3" s="1"/>
  <c r="M26" i="3"/>
  <c r="W33" i="15"/>
  <c r="K35" i="15"/>
  <c r="CO108" i="4"/>
  <c r="BN103" i="4"/>
  <c r="CF101" i="4"/>
  <c r="AL71" i="4"/>
  <c r="AL99" i="4" s="1"/>
  <c r="AN76" i="4"/>
  <c r="AA101" i="4"/>
  <c r="Z79" i="4"/>
  <c r="BN79" i="4"/>
  <c r="BN107" i="4" s="1"/>
  <c r="BS73" i="4"/>
  <c r="BS101" i="4" s="1"/>
  <c r="BU71" i="4"/>
  <c r="BU99" i="4" s="1"/>
  <c r="DG108" i="4"/>
  <c r="Q107" i="4"/>
  <c r="AB105" i="4"/>
  <c r="AQ72" i="4"/>
  <c r="BK76" i="4"/>
  <c r="BK104" i="4" s="1"/>
  <c r="BK102" i="4"/>
  <c r="BF108" i="4"/>
  <c r="AB106" i="4"/>
  <c r="AS104" i="4"/>
  <c r="AB102" i="4"/>
  <c r="AE73" i="4"/>
  <c r="AE101" i="4" s="1"/>
  <c r="CW101" i="4"/>
  <c r="AE74" i="4"/>
  <c r="AC74" i="4"/>
  <c r="AC102" i="4" s="1"/>
  <c r="AU74" i="4"/>
  <c r="AU102" i="4" s="1"/>
  <c r="AT74" i="4"/>
  <c r="AT102" i="4" s="1"/>
  <c r="BC74" i="4"/>
  <c r="BB74" i="4"/>
  <c r="BB102" i="4" s="1"/>
  <c r="CA74" i="4"/>
  <c r="BX74" i="4"/>
  <c r="CI102" i="4"/>
  <c r="CN102" i="4"/>
  <c r="AA77" i="4"/>
  <c r="AA105" i="4" s="1"/>
  <c r="Z77" i="4"/>
  <c r="AI77" i="4"/>
  <c r="AI105" i="4" s="1"/>
  <c r="AH77" i="4"/>
  <c r="AH105" i="4" s="1"/>
  <c r="AQ77" i="4"/>
  <c r="AQ105" i="4" s="1"/>
  <c r="AP77" i="4"/>
  <c r="AP105" i="4" s="1"/>
  <c r="AN77" i="4"/>
  <c r="AN105" i="4" s="1"/>
  <c r="AY77" i="4"/>
  <c r="AY105" i="4" s="1"/>
  <c r="AW77" i="4"/>
  <c r="AV77" i="4"/>
  <c r="AV105" i="4" s="1"/>
  <c r="BG77" i="4"/>
  <c r="BG105" i="4" s="1"/>
  <c r="BE77" i="4"/>
  <c r="BE105" i="4" s="1"/>
  <c r="BF77" i="4"/>
  <c r="BF105" i="4" s="1"/>
  <c r="CL77" i="4"/>
  <c r="CK77" i="4"/>
  <c r="CK105" i="4" s="1"/>
  <c r="DQ77" i="4"/>
  <c r="DQ105" i="4" s="1"/>
  <c r="DR77" i="4"/>
  <c r="DR105" i="4" s="1"/>
  <c r="N78" i="4"/>
  <c r="Q78" i="4"/>
  <c r="Q106" i="4" s="1"/>
  <c r="AV106" i="4"/>
  <c r="BT106" i="4"/>
  <c r="CB106" i="4"/>
  <c r="AS108" i="4"/>
  <c r="D21" i="3"/>
  <c r="L21" i="3" s="1"/>
  <c r="R7" i="5"/>
  <c r="T7" i="5" s="1"/>
  <c r="DB109" i="4"/>
  <c r="CY100" i="4"/>
  <c r="DM106" i="4"/>
  <c r="DF107" i="4"/>
  <c r="E12" i="3"/>
  <c r="M12" i="3" s="1"/>
  <c r="E13" i="3"/>
  <c r="M13" i="3" s="1"/>
  <c r="BS80" i="4"/>
  <c r="BS108" i="4" s="1"/>
  <c r="BR80" i="4"/>
  <c r="BR108" i="4" s="1"/>
  <c r="DK84" i="4"/>
  <c r="DN112" i="4" s="1"/>
  <c r="DL84" i="4"/>
  <c r="DJ84" i="4"/>
  <c r="AS100" i="4"/>
  <c r="K60" i="3"/>
  <c r="CY110" i="4"/>
  <c r="Y108" i="4"/>
  <c r="CK110" i="4"/>
  <c r="X33" i="15"/>
  <c r="V36" i="15"/>
  <c r="BQ108" i="4"/>
  <c r="AT107" i="4"/>
  <c r="CI106" i="4"/>
  <c r="Q101" i="4"/>
  <c r="BV99" i="4"/>
  <c r="BK101" i="4"/>
  <c r="BE99" i="4"/>
  <c r="AF71" i="4"/>
  <c r="AF99" i="4" s="1"/>
  <c r="CA107" i="4"/>
  <c r="DL71" i="4"/>
  <c r="AO108" i="4"/>
  <c r="CX110" i="4"/>
  <c r="CS80" i="4"/>
  <c r="O73" i="4"/>
  <c r="CC76" i="4"/>
  <c r="CC104" i="4" s="1"/>
  <c r="BN104" i="4"/>
  <c r="CN79" i="4"/>
  <c r="O76" i="4"/>
  <c r="AT104" i="4"/>
  <c r="P35" i="15"/>
  <c r="R35" i="15"/>
  <c r="M39" i="3"/>
  <c r="CU99" i="4"/>
  <c r="DC71" i="4"/>
  <c r="Z72" i="4"/>
  <c r="Z100" i="4" s="1"/>
  <c r="DB72" i="4"/>
  <c r="DB100" i="4" s="1"/>
  <c r="DR72" i="4"/>
  <c r="DR100" i="4" s="1"/>
  <c r="AG101" i="4"/>
  <c r="BE73" i="4"/>
  <c r="BB73" i="4"/>
  <c r="BD73" i="4"/>
  <c r="BC73" i="4"/>
  <c r="BC101" i="4" s="1"/>
  <c r="BM73" i="4"/>
  <c r="BJ73" i="4"/>
  <c r="BJ101" i="4" s="1"/>
  <c r="CK73" i="4"/>
  <c r="CJ73" i="4"/>
  <c r="CJ101" i="4" s="1"/>
  <c r="DI73" i="4"/>
  <c r="DI101" i="4" s="1"/>
  <c r="DH73" i="4"/>
  <c r="DQ73" i="4"/>
  <c r="DN73" i="4"/>
  <c r="DN101" i="4" s="1"/>
  <c r="U102" i="4"/>
  <c r="BB103" i="4"/>
  <c r="D84" i="3"/>
  <c r="J17" i="3"/>
  <c r="R5" i="5"/>
  <c r="T5" i="5" s="1"/>
  <c r="R6" i="5"/>
  <c r="T6" i="5" s="1"/>
  <c r="Q6" i="5"/>
  <c r="R13" i="5"/>
  <c r="T13" i="5" s="1"/>
  <c r="Q13" i="5"/>
  <c r="Q17" i="5"/>
  <c r="R17" i="5"/>
  <c r="T17" i="5" s="1"/>
  <c r="R21" i="5"/>
  <c r="T21" i="5" s="1"/>
  <c r="Q21" i="5"/>
  <c r="X10" i="5"/>
  <c r="X30" i="5" s="1"/>
  <c r="X15" i="5"/>
  <c r="X5" i="5"/>
  <c r="X20" i="5"/>
  <c r="BH108" i="4"/>
  <c r="AR105" i="4"/>
  <c r="DH108" i="4"/>
  <c r="T104" i="4"/>
  <c r="R105" i="4"/>
  <c r="CR103" i="4"/>
  <c r="BP100" i="4"/>
  <c r="DN100" i="4"/>
  <c r="CI107" i="4"/>
  <c r="AD108" i="4"/>
  <c r="DD105" i="4"/>
  <c r="AK101" i="4"/>
  <c r="BB105" i="4"/>
  <c r="W103" i="4"/>
  <c r="F10" i="3"/>
  <c r="N14" i="3" s="1"/>
  <c r="C9" i="3"/>
  <c r="D13" i="3"/>
  <c r="L13" i="3" s="1"/>
  <c r="F19" i="3"/>
  <c r="N19" i="3" s="1"/>
  <c r="J52" i="3"/>
  <c r="J84" i="3"/>
  <c r="C88" i="3"/>
  <c r="C87" i="3"/>
  <c r="L76" i="3"/>
  <c r="C56" i="3"/>
  <c r="C55" i="3"/>
  <c r="D44" i="3"/>
  <c r="E32" i="3"/>
  <c r="C24" i="3"/>
  <c r="F75" i="3"/>
  <c r="N75" i="3" s="1"/>
  <c r="F76" i="3"/>
  <c r="F44" i="3"/>
  <c r="E23" i="3"/>
  <c r="M23" i="3" s="1"/>
  <c r="M27" i="3"/>
  <c r="B26" i="3"/>
  <c r="J26" i="3" s="1"/>
  <c r="L31" i="3"/>
  <c r="F29" i="3"/>
  <c r="C35" i="3"/>
  <c r="E33" i="3"/>
  <c r="D37" i="3"/>
  <c r="L37" i="3" s="1"/>
  <c r="F42" i="3"/>
  <c r="C41" i="3"/>
  <c r="B45" i="3"/>
  <c r="D50" i="3"/>
  <c r="L50" i="3" s="1"/>
  <c r="C54" i="3"/>
  <c r="K54" i="3" s="1"/>
  <c r="M59" i="3"/>
  <c r="B58" i="3"/>
  <c r="J58" i="3" s="1"/>
  <c r="F61" i="3"/>
  <c r="C67" i="3"/>
  <c r="K67" i="3" s="1"/>
  <c r="E65" i="3"/>
  <c r="J71" i="3"/>
  <c r="F74" i="3"/>
  <c r="C73" i="3"/>
  <c r="K73" i="3" s="1"/>
  <c r="B77" i="3"/>
  <c r="J77" i="3" s="1"/>
  <c r="D82" i="3"/>
  <c r="L82" i="3" s="1"/>
  <c r="N87" i="3"/>
  <c r="C86" i="3"/>
  <c r="M91" i="3"/>
  <c r="Y71" i="4"/>
  <c r="AG71" i="4"/>
  <c r="AG99" i="4" s="1"/>
  <c r="AO71" i="4"/>
  <c r="AO99" i="4" s="1"/>
  <c r="AW71" i="4"/>
  <c r="CJ71" i="4"/>
  <c r="CR71" i="4"/>
  <c r="CR99" i="4" s="1"/>
  <c r="CZ99" i="4"/>
  <c r="DG71" i="4"/>
  <c r="DG99" i="4" s="1"/>
  <c r="DO99" i="4"/>
  <c r="T72" i="4"/>
  <c r="U72" i="4"/>
  <c r="U100" i="4" s="1"/>
  <c r="AC72" i="4"/>
  <c r="AC100" i="4" s="1"/>
  <c r="BA100" i="4"/>
  <c r="CF100" i="4"/>
  <c r="DE78" i="4"/>
  <c r="DE106" i="4" s="1"/>
  <c r="DB78" i="4"/>
  <c r="T79" i="4"/>
  <c r="T107" i="4" s="1"/>
  <c r="Y107" i="4"/>
  <c r="AX79" i="4"/>
  <c r="AW79" i="4"/>
  <c r="BO79" i="4"/>
  <c r="BO107" i="4" s="1"/>
  <c r="CE79" i="4"/>
  <c r="CE107" i="4" s="1"/>
  <c r="CM79" i="4"/>
  <c r="CU79" i="4"/>
  <c r="CU107" i="4" s="1"/>
  <c r="CR79" i="4"/>
  <c r="DC79" i="4"/>
  <c r="CZ79" i="4"/>
  <c r="CZ107" i="4" s="1"/>
  <c r="DK79" i="4"/>
  <c r="X80" i="4"/>
  <c r="BN108" i="4"/>
  <c r="X25" i="5"/>
  <c r="BI108" i="4"/>
  <c r="AD107" i="4"/>
  <c r="AB101" i="4"/>
  <c r="CT102" i="4"/>
  <c r="CM106" i="4"/>
  <c r="T99" i="4"/>
  <c r="CV104" i="4"/>
  <c r="CG103" i="4"/>
  <c r="AF100" i="4"/>
  <c r="CX100" i="4"/>
  <c r="CY108" i="4"/>
  <c r="AV107" i="4"/>
  <c r="S104" i="4"/>
  <c r="CO103" i="4"/>
  <c r="R99" i="4"/>
  <c r="AX101" i="4"/>
  <c r="CZ73" i="4"/>
  <c r="CZ101" i="4" s="1"/>
  <c r="BK107" i="4"/>
  <c r="CK106" i="4"/>
  <c r="AK105" i="4"/>
  <c r="BP108" i="4"/>
  <c r="AM71" i="4"/>
  <c r="AM99" i="4" s="1"/>
  <c r="BN101" i="4"/>
  <c r="CY103" i="4"/>
  <c r="AV102" i="4"/>
  <c r="D17" i="3"/>
  <c r="L17" i="3" s="1"/>
  <c r="B36" i="3"/>
  <c r="E80" i="3"/>
  <c r="M80" i="3" s="1"/>
  <c r="F60" i="3"/>
  <c r="B41" i="3"/>
  <c r="J41" i="3" s="1"/>
  <c r="L46" i="3"/>
  <c r="F45" i="3"/>
  <c r="N45" i="3" s="1"/>
  <c r="C51" i="3"/>
  <c r="K51" i="3" s="1"/>
  <c r="B55" i="3"/>
  <c r="E61" i="3"/>
  <c r="M61" i="3" s="1"/>
  <c r="E81" i="3"/>
  <c r="B87" i="3"/>
  <c r="D85" i="3"/>
  <c r="F90" i="3"/>
  <c r="CR72" i="4"/>
  <c r="CR100" i="4" s="1"/>
  <c r="CZ72" i="4"/>
  <c r="DP72" i="4"/>
  <c r="DP100" i="4" s="1"/>
  <c r="DO72" i="4"/>
  <c r="DO100" i="4" s="1"/>
  <c r="U73" i="4"/>
  <c r="U101" i="4" s="1"/>
  <c r="V73" i="4"/>
  <c r="AL73" i="4"/>
  <c r="AL101" i="4" s="1"/>
  <c r="AR101" i="4"/>
  <c r="BH101" i="4"/>
  <c r="BR73" i="4"/>
  <c r="BR101" i="4" s="1"/>
  <c r="BZ73" i="4"/>
  <c r="BZ101" i="4" s="1"/>
  <c r="BX73" i="4"/>
  <c r="CH73" i="4"/>
  <c r="CM73" i="4"/>
  <c r="CM101" i="4" s="1"/>
  <c r="CP73" i="4"/>
  <c r="CP101" i="4" s="1"/>
  <c r="CV101" i="4"/>
  <c r="DE73" i="4"/>
  <c r="DE101" i="4" s="1"/>
  <c r="DM73" i="4"/>
  <c r="T74" i="4"/>
  <c r="T102" i="4" s="1"/>
  <c r="AJ74" i="4"/>
  <c r="AJ102" i="4" s="1"/>
  <c r="AG74" i="4"/>
  <c r="AK102" i="4" s="1"/>
  <c r="AR74" i="4"/>
  <c r="AR102" i="4" s="1"/>
  <c r="BH74" i="4"/>
  <c r="BH102" i="4" s="1"/>
  <c r="BN102" i="4"/>
  <c r="CE74" i="4"/>
  <c r="CE102" i="4" s="1"/>
  <c r="CD74" i="4"/>
  <c r="CD102" i="4" s="1"/>
  <c r="CV74" i="4"/>
  <c r="CV102" i="4" s="1"/>
  <c r="DC74" i="4"/>
  <c r="DC102" i="4" s="1"/>
  <c r="Z75" i="4"/>
  <c r="Z103" i="4" s="1"/>
  <c r="AO75" i="4"/>
  <c r="AW75" i="4"/>
  <c r="AW103" i="4" s="1"/>
  <c r="AT75" i="4"/>
  <c r="BE75" i="4"/>
  <c r="BE103" i="4" s="1"/>
  <c r="BM75" i="4"/>
  <c r="BM103" i="4" s="1"/>
  <c r="BS75" i="4"/>
  <c r="BS103" i="4" s="1"/>
  <c r="BT75" i="4"/>
  <c r="BT103" i="4" s="1"/>
  <c r="BR75" i="4"/>
  <c r="BR103" i="4" s="1"/>
  <c r="CC75" i="4"/>
  <c r="CC103" i="4" s="1"/>
  <c r="CB75" i="4"/>
  <c r="CI75" i="4"/>
  <c r="CK75" i="4"/>
  <c r="CK103" i="4" s="1"/>
  <c r="CS75" i="4"/>
  <c r="CS103" i="4" s="1"/>
  <c r="DA75" i="4"/>
  <c r="DA103" i="4" s="1"/>
  <c r="DQ75" i="4"/>
  <c r="DQ103" i="4" s="1"/>
  <c r="R74" i="4"/>
  <c r="R102" i="4" s="1"/>
  <c r="R101" i="4"/>
  <c r="V76" i="4"/>
  <c r="V104" i="4" s="1"/>
  <c r="W76" i="4"/>
  <c r="AB76" i="4"/>
  <c r="AB104" i="4" s="1"/>
  <c r="AE76" i="4"/>
  <c r="AE104" i="4" s="1"/>
  <c r="AJ76" i="4"/>
  <c r="AJ104" i="4" s="1"/>
  <c r="AL76" i="4"/>
  <c r="AU76" i="4"/>
  <c r="AU104" i="4" s="1"/>
  <c r="AR76" i="4"/>
  <c r="AR104" i="4" s="1"/>
  <c r="BC76" i="4"/>
  <c r="BR76" i="4"/>
  <c r="BR104" i="4" s="1"/>
  <c r="CH76" i="4"/>
  <c r="CH104" i="4" s="1"/>
  <c r="CE76" i="4"/>
  <c r="CP76" i="4"/>
  <c r="CP104" i="4" s="1"/>
  <c r="CW76" i="4"/>
  <c r="DE76" i="4"/>
  <c r="DE104" i="4" s="1"/>
  <c r="T77" i="4"/>
  <c r="T105" i="4" s="1"/>
  <c r="S77" i="4"/>
  <c r="S105" i="4" s="1"/>
  <c r="AZ77" i="4"/>
  <c r="AZ105" i="4" s="1"/>
  <c r="BH77" i="4"/>
  <c r="BH105" i="4" s="1"/>
  <c r="BP105" i="4"/>
  <c r="BW105" i="4"/>
  <c r="AG106" i="4"/>
  <c r="E88" i="3"/>
  <c r="B34" i="3"/>
  <c r="CF108" i="4"/>
  <c r="BA108" i="4"/>
  <c r="BO102" i="4"/>
  <c r="AX102" i="4"/>
  <c r="AL103" i="4"/>
  <c r="CN104" i="4"/>
  <c r="BY103" i="4"/>
  <c r="BF102" i="4"/>
  <c r="DM103" i="4"/>
  <c r="AJ107" i="4"/>
  <c r="BZ105" i="4"/>
  <c r="R100" i="4"/>
  <c r="AH101" i="4"/>
  <c r="CX108" i="4"/>
  <c r="AM107" i="4"/>
  <c r="BW106" i="4"/>
  <c r="CD104" i="4"/>
  <c r="BJ100" i="4"/>
  <c r="DF105" i="4"/>
  <c r="CQ103" i="4"/>
  <c r="D11" i="3"/>
  <c r="F9" i="3"/>
  <c r="N13" i="3" s="1"/>
  <c r="K12" i="3"/>
  <c r="C14" i="3"/>
  <c r="E16" i="3"/>
  <c r="M16" i="3" s="1"/>
  <c r="F18" i="3"/>
  <c r="N18" i="3" s="1"/>
  <c r="C17" i="3"/>
  <c r="B40" i="3"/>
  <c r="J40" i="3" s="1"/>
  <c r="B72" i="3"/>
  <c r="J72" i="3" s="1"/>
  <c r="C92" i="3"/>
  <c r="E68" i="3"/>
  <c r="D48" i="3"/>
  <c r="L48" i="3" s="1"/>
  <c r="E36" i="3"/>
  <c r="M36" i="3" s="1"/>
  <c r="C28" i="3"/>
  <c r="K28" i="3" s="1"/>
  <c r="F88" i="3"/>
  <c r="F56" i="3"/>
  <c r="N56" i="3" s="1"/>
  <c r="F24" i="3"/>
  <c r="B24" i="3"/>
  <c r="J24" i="3" s="1"/>
  <c r="B25" i="3"/>
  <c r="J25" i="3" s="1"/>
  <c r="D30" i="3"/>
  <c r="L30" i="3" s="1"/>
  <c r="F35" i="3"/>
  <c r="N35" i="3" s="1"/>
  <c r="D43" i="3"/>
  <c r="F41" i="3"/>
  <c r="N41" i="3" s="1"/>
  <c r="C47" i="3"/>
  <c r="K47" i="3" s="1"/>
  <c r="E45" i="3"/>
  <c r="B51" i="3"/>
  <c r="D49" i="3"/>
  <c r="L49" i="3" s="1"/>
  <c r="C52" i="3"/>
  <c r="K52" i="3" s="1"/>
  <c r="E58" i="3"/>
  <c r="M58" i="3" s="1"/>
  <c r="B56" i="3"/>
  <c r="J56" i="3" s="1"/>
  <c r="B57" i="3"/>
  <c r="J57" i="3" s="1"/>
  <c r="F67" i="3"/>
  <c r="N67" i="3" s="1"/>
  <c r="C66" i="3"/>
  <c r="E71" i="3"/>
  <c r="B70" i="3"/>
  <c r="D75" i="3"/>
  <c r="F73" i="3"/>
  <c r="N73" i="3" s="1"/>
  <c r="C79" i="3"/>
  <c r="E77" i="3"/>
  <c r="B83" i="3"/>
  <c r="D81" i="3"/>
  <c r="L81" i="3" s="1"/>
  <c r="F86" i="3"/>
  <c r="N86" i="3" s="1"/>
  <c r="C84" i="3"/>
  <c r="K84" i="3" s="1"/>
  <c r="E90" i="3"/>
  <c r="M90" i="3" s="1"/>
  <c r="B89" i="3"/>
  <c r="J89" i="3" s="1"/>
  <c r="AT71" i="4"/>
  <c r="BB71" i="4"/>
  <c r="BB99" i="4" s="1"/>
  <c r="AZ71" i="4"/>
  <c r="AZ99" i="4" s="1"/>
  <c r="BH71" i="4"/>
  <c r="BH99" i="4" s="1"/>
  <c r="BZ71" i="4"/>
  <c r="BZ99" i="4" s="1"/>
  <c r="CG71" i="4"/>
  <c r="CG99" i="4" s="1"/>
  <c r="CW71" i="4"/>
  <c r="CW99" i="4" s="1"/>
  <c r="DD71" i="4"/>
  <c r="DD99" i="4" s="1"/>
  <c r="DP99" i="4"/>
  <c r="AH72" i="4"/>
  <c r="AP72" i="4"/>
  <c r="AN72" i="4"/>
  <c r="BF72" i="4"/>
  <c r="BF100" i="4" s="1"/>
  <c r="BL72" i="4"/>
  <c r="BL100" i="4" s="1"/>
  <c r="BM72" i="4"/>
  <c r="BM100" i="4" s="1"/>
  <c r="BT72" i="4"/>
  <c r="BT100" i="4" s="1"/>
  <c r="CK72" i="4"/>
  <c r="CS72" i="4"/>
  <c r="CS100" i="4" s="1"/>
  <c r="DA72" i="4"/>
  <c r="DI72" i="4"/>
  <c r="DI100" i="4" s="1"/>
  <c r="DQ72" i="4"/>
  <c r="AU73" i="4"/>
  <c r="CQ73" i="4"/>
  <c r="CQ101" i="4" s="1"/>
  <c r="CY73" i="4"/>
  <c r="DG73" i="4"/>
  <c r="DO73" i="4"/>
  <c r="DO101" i="4" s="1"/>
  <c r="V74" i="4"/>
  <c r="BA74" i="4"/>
  <c r="BA102" i="4" s="1"/>
  <c r="BI74" i="4"/>
  <c r="BQ74" i="4"/>
  <c r="BQ102" i="4" s="1"/>
  <c r="BY74" i="4"/>
  <c r="CG74" i="4"/>
  <c r="CG102" i="4" s="1"/>
  <c r="CO74" i="4"/>
  <c r="CW74" i="4"/>
  <c r="CW102" i="4" s="1"/>
  <c r="DD74" i="4"/>
  <c r="DD102" i="4" s="1"/>
  <c r="DL74" i="4"/>
  <c r="DL102" i="4" s="1"/>
  <c r="AA75" i="4"/>
  <c r="AP75" i="4"/>
  <c r="AP103" i="4" s="1"/>
  <c r="BV75" i="4"/>
  <c r="BV103" i="4" s="1"/>
  <c r="CD75" i="4"/>
  <c r="DB75" i="4"/>
  <c r="DB103" i="4" s="1"/>
  <c r="DR75" i="4"/>
  <c r="Q72" i="4"/>
  <c r="Q71" i="4"/>
  <c r="Q99" i="4" s="1"/>
  <c r="P76" i="4"/>
  <c r="AV76" i="4"/>
  <c r="BS76" i="4"/>
  <c r="BS104" i="4" s="1"/>
  <c r="CA76" i="4"/>
  <c r="CA104" i="4" s="1"/>
  <c r="CQ76" i="4"/>
  <c r="CU104" i="4" s="1"/>
  <c r="CX76" i="4"/>
  <c r="DF76" i="4"/>
  <c r="DF104" i="4" s="1"/>
  <c r="AC77" i="4"/>
  <c r="AC105" i="4" s="1"/>
  <c r="AS77" i="4"/>
  <c r="AS105" i="4" s="1"/>
  <c r="BI77" i="4"/>
  <c r="CF105" i="4"/>
  <c r="CV105" i="4"/>
  <c r="B88" i="3"/>
  <c r="J88" i="3" s="1"/>
  <c r="DJ104" i="4"/>
  <c r="DP103" i="4"/>
  <c r="AG107" i="4"/>
  <c r="CM110" i="4"/>
  <c r="R106" i="4"/>
  <c r="BJ108" i="4"/>
  <c r="DC112" i="4"/>
  <c r="DM105" i="4"/>
  <c r="BO106" i="4"/>
  <c r="BY107" i="4"/>
  <c r="CL102" i="4"/>
  <c r="BV104" i="4"/>
  <c r="BQ101" i="4"/>
  <c r="BL108" i="4"/>
  <c r="CN105" i="4"/>
  <c r="BC103" i="4"/>
  <c r="AF102" i="4"/>
  <c r="W34" i="15"/>
  <c r="Y34" i="15"/>
  <c r="B8" i="3"/>
  <c r="D16" i="3"/>
  <c r="E18" i="3"/>
  <c r="E17" i="3"/>
  <c r="M17" i="3" s="1"/>
  <c r="J44" i="3"/>
  <c r="K80" i="3"/>
  <c r="L68" i="3"/>
  <c r="E56" i="3"/>
  <c r="M56" i="3" s="1"/>
  <c r="K48" i="3"/>
  <c r="L36" i="3"/>
  <c r="E24" i="3"/>
  <c r="M24" i="3" s="1"/>
  <c r="F84" i="3"/>
  <c r="N84" i="3" s="1"/>
  <c r="F52" i="3"/>
  <c r="N52" i="3" s="1"/>
  <c r="F51" i="3"/>
  <c r="N51" i="3" s="1"/>
  <c r="F20" i="3"/>
  <c r="N20" i="3" s="1"/>
  <c r="D22" i="3"/>
  <c r="L22" i="3" s="1"/>
  <c r="J21" i="3"/>
  <c r="D26" i="3"/>
  <c r="F31" i="3"/>
  <c r="N31" i="3" s="1"/>
  <c r="F30" i="3"/>
  <c r="N30" i="3" s="1"/>
  <c r="C30" i="3"/>
  <c r="K30" i="3" s="1"/>
  <c r="C29" i="3"/>
  <c r="K29" i="3" s="1"/>
  <c r="E35" i="3"/>
  <c r="M35" i="3" s="1"/>
  <c r="J33" i="3"/>
  <c r="D38" i="3"/>
  <c r="D39" i="3"/>
  <c r="L39" i="3" s="1"/>
  <c r="C42" i="3"/>
  <c r="E41" i="3"/>
  <c r="M41" i="3" s="1"/>
  <c r="B47" i="3"/>
  <c r="J47" i="3" s="1"/>
  <c r="B46" i="3"/>
  <c r="F50" i="3"/>
  <c r="K49" i="3"/>
  <c r="E54" i="3"/>
  <c r="M54" i="3" s="1"/>
  <c r="E53" i="3"/>
  <c r="M53" i="3" s="1"/>
  <c r="J53" i="3"/>
  <c r="D58" i="3"/>
  <c r="L58" i="3" s="1"/>
  <c r="F63" i="3"/>
  <c r="N63" i="3" s="1"/>
  <c r="C62" i="3"/>
  <c r="K62" i="3" s="1"/>
  <c r="C61" i="3"/>
  <c r="E66" i="3"/>
  <c r="M66" i="3" s="1"/>
  <c r="E67" i="3"/>
  <c r="M67" i="3" s="1"/>
  <c r="B64" i="3"/>
  <c r="J64" i="3" s="1"/>
  <c r="B65" i="3"/>
  <c r="B66" i="3"/>
  <c r="J66" i="3" s="1"/>
  <c r="D70" i="3"/>
  <c r="D71" i="3"/>
  <c r="L71" i="3" s="1"/>
  <c r="N69" i="3"/>
  <c r="E73" i="3"/>
  <c r="M73" i="3" s="1"/>
  <c r="B79" i="3"/>
  <c r="B78" i="3"/>
  <c r="K81" i="3"/>
  <c r="E86" i="3"/>
  <c r="M86" i="3" s="1"/>
  <c r="E85" i="3"/>
  <c r="J85" i="3"/>
  <c r="L90" i="3"/>
  <c r="W71" i="4"/>
  <c r="W99" i="4" s="1"/>
  <c r="AE71" i="4"/>
  <c r="AE99" i="4" s="1"/>
  <c r="AU71" i="4"/>
  <c r="BK71" i="4"/>
  <c r="BK99" i="4" s="1"/>
  <c r="BS71" i="4"/>
  <c r="BS99" i="4" s="1"/>
  <c r="CP71" i="4"/>
  <c r="AA72" i="4"/>
  <c r="AA100" i="4" s="1"/>
  <c r="AY72" i="4"/>
  <c r="AY100" i="4" s="1"/>
  <c r="BG100" i="4"/>
  <c r="BN72" i="4"/>
  <c r="BN100" i="4" s="1"/>
  <c r="BV72" i="4"/>
  <c r="BV100" i="4" s="1"/>
  <c r="CD72" i="4"/>
  <c r="CD100" i="4" s="1"/>
  <c r="DJ72" i="4"/>
  <c r="Y73" i="4"/>
  <c r="AF73" i="4"/>
  <c r="BL73" i="4"/>
  <c r="BL101" i="4" s="1"/>
  <c r="DP73" i="4"/>
  <c r="DP101" i="4" s="1"/>
  <c r="AL74" i="4"/>
  <c r="BR74" i="4"/>
  <c r="BR102" i="4" s="1"/>
  <c r="CH74" i="4"/>
  <c r="DE74" i="4"/>
  <c r="DE102" i="4" s="1"/>
  <c r="AI75" i="4"/>
  <c r="AI103" i="4" s="1"/>
  <c r="AQ75" i="4"/>
  <c r="AQ103" i="4" s="1"/>
  <c r="BW75" i="4"/>
  <c r="BW103" i="4" s="1"/>
  <c r="DC75" i="4"/>
  <c r="DC103" i="4" s="1"/>
  <c r="Q76" i="4"/>
  <c r="Y76" i="4"/>
  <c r="Y104" i="4" s="1"/>
  <c r="AG76" i="4"/>
  <c r="AG104" i="4" s="1"/>
  <c r="CJ76" i="4"/>
  <c r="AD105" i="4"/>
  <c r="AL105" i="4"/>
  <c r="AT105" i="4"/>
  <c r="BJ105" i="4"/>
  <c r="D47" i="3"/>
  <c r="L47" i="3" s="1"/>
  <c r="BC72" i="4"/>
  <c r="BY100" i="4"/>
  <c r="CH72" i="4"/>
  <c r="CG72" i="4"/>
  <c r="CG100" i="4" s="1"/>
  <c r="CW72" i="4"/>
  <c r="CW100" i="4" s="1"/>
  <c r="CV72" i="4"/>
  <c r="CV100" i="4" s="1"/>
  <c r="DL100" i="4"/>
  <c r="AI73" i="4"/>
  <c r="AP73" i="4"/>
  <c r="AQ73" i="4"/>
  <c r="AQ101" i="4" s="1"/>
  <c r="DR101" i="4"/>
  <c r="AO74" i="4"/>
  <c r="BU74" i="4"/>
  <c r="BU102" i="4" s="1"/>
  <c r="BT74" i="4"/>
  <c r="BT102" i="4" s="1"/>
  <c r="CR102" i="4"/>
  <c r="V103" i="4"/>
  <c r="AD75" i="4"/>
  <c r="AD103" i="4" s="1"/>
  <c r="BJ75" i="4"/>
  <c r="BJ103" i="4" s="1"/>
  <c r="BZ75" i="4"/>
  <c r="CP75" i="4"/>
  <c r="DE103" i="4"/>
  <c r="DN75" i="4"/>
  <c r="DN103" i="4" s="1"/>
  <c r="M74" i="4"/>
  <c r="Q102" i="4" s="1"/>
  <c r="M72" i="4"/>
  <c r="AQ104" i="4"/>
  <c r="BO76" i="4"/>
  <c r="BO104" i="4" s="1"/>
  <c r="CL76" i="4"/>
  <c r="CM76" i="4"/>
  <c r="CM104" i="4" s="1"/>
  <c r="CT76" i="4"/>
  <c r="CT104" i="4" s="1"/>
  <c r="CS76" i="4"/>
  <c r="CS104" i="4" s="1"/>
  <c r="DA104" i="4"/>
  <c r="DR76" i="4"/>
  <c r="Y77" i="4"/>
  <c r="Y105" i="4" s="1"/>
  <c r="BD77" i="4"/>
  <c r="CQ77" i="4"/>
  <c r="DG77" i="4"/>
  <c r="DG105" i="4" s="1"/>
  <c r="V78" i="4"/>
  <c r="V106" i="4" s="1"/>
  <c r="T78" i="4"/>
  <c r="T106" i="4" s="1"/>
  <c r="AK78" i="4"/>
  <c r="BH78" i="4"/>
  <c r="BH106" i="4" s="1"/>
  <c r="CN78" i="4"/>
  <c r="CN106" i="4" s="1"/>
  <c r="CL78" i="4"/>
  <c r="CL106" i="4" s="1"/>
  <c r="DC78" i="4"/>
  <c r="DC106" i="4" s="1"/>
  <c r="DI78" i="4"/>
  <c r="DJ78" i="4"/>
  <c r="DJ106" i="4" s="1"/>
  <c r="DR78" i="4"/>
  <c r="DR106" i="4" s="1"/>
  <c r="DQ82" i="4"/>
  <c r="DR82" i="4"/>
  <c r="CB111" i="4"/>
  <c r="CB84" i="4"/>
  <c r="CG112" i="4" s="1"/>
  <c r="CC84" i="4"/>
  <c r="CS84" i="4"/>
  <c r="DI84" i="4"/>
  <c r="BX85" i="4"/>
  <c r="CF85" i="4"/>
  <c r="CN85" i="4"/>
  <c r="B42" i="3"/>
  <c r="J42" i="3" s="1"/>
  <c r="S44" i="15"/>
  <c r="AI106" i="4"/>
  <c r="DQ104" i="4"/>
  <c r="DD100" i="4"/>
  <c r="DM109" i="4"/>
  <c r="AE107" i="4"/>
  <c r="CW107" i="4"/>
  <c r="BE74" i="4"/>
  <c r="BE102" i="4" s="1"/>
  <c r="BT77" i="4"/>
  <c r="CA77" i="4"/>
  <c r="CA105" i="4" s="1"/>
  <c r="CB77" i="4"/>
  <c r="CB105" i="4" s="1"/>
  <c r="O78" i="4"/>
  <c r="S106" i="4" s="1"/>
  <c r="W78" i="4"/>
  <c r="W106" i="4" s="1"/>
  <c r="AD78" i="4"/>
  <c r="AD106" i="4" s="1"/>
  <c r="BA78" i="4"/>
  <c r="BA106" i="4" s="1"/>
  <c r="BI78" i="4"/>
  <c r="BI106" i="4" s="1"/>
  <c r="BQ78" i="4"/>
  <c r="BQ106" i="4" s="1"/>
  <c r="BY78" i="4"/>
  <c r="BY106" i="4" s="1"/>
  <c r="DD78" i="4"/>
  <c r="DK78" i="4"/>
  <c r="DK106" i="4" s="1"/>
  <c r="AH79" i="4"/>
  <c r="AH107" i="4" s="1"/>
  <c r="AO79" i="4"/>
  <c r="AO107" i="4" s="1"/>
  <c r="BM79" i="4"/>
  <c r="BM107" i="4" s="1"/>
  <c r="CC79" i="4"/>
  <c r="CC107" i="4" s="1"/>
  <c r="AM80" i="4"/>
  <c r="AM108" i="4" s="1"/>
  <c r="AN80" i="4"/>
  <c r="AN108" i="4" s="1"/>
  <c r="AU80" i="4"/>
  <c r="BK80" i="4"/>
  <c r="CA80" i="4"/>
  <c r="CA108" i="4" s="1"/>
  <c r="CH80" i="4"/>
  <c r="CH108" i="4" s="1"/>
  <c r="CQ110" i="4"/>
  <c r="CL84" i="4"/>
  <c r="CO85" i="4"/>
  <c r="CR113" i="4" s="1"/>
  <c r="DL105" i="4"/>
  <c r="BA103" i="4"/>
  <c r="DM107" i="4"/>
  <c r="DO108" i="4"/>
  <c r="BE106" i="4"/>
  <c r="CO107" i="4"/>
  <c r="DD109" i="4"/>
  <c r="AT108" i="4"/>
  <c r="DM72" i="4"/>
  <c r="DM100" i="4" s="1"/>
  <c r="DN105" i="4"/>
  <c r="BR107" i="4"/>
  <c r="E11" i="3"/>
  <c r="M15" i="3" s="1"/>
  <c r="B10" i="3"/>
  <c r="D12" i="3"/>
  <c r="D14" i="3"/>
  <c r="F16" i="3"/>
  <c r="N16" i="3" s="1"/>
  <c r="B18" i="3"/>
  <c r="D92" i="3"/>
  <c r="L92" i="3" s="1"/>
  <c r="C72" i="3"/>
  <c r="D60" i="3"/>
  <c r="L60" i="3" s="1"/>
  <c r="E48" i="3"/>
  <c r="M48" i="3" s="1"/>
  <c r="C40" i="3"/>
  <c r="K40" i="3" s="1"/>
  <c r="D28" i="3"/>
  <c r="F92" i="3"/>
  <c r="F28" i="3"/>
  <c r="N28" i="3" s="1"/>
  <c r="F22" i="3"/>
  <c r="N22" i="3" s="1"/>
  <c r="C19" i="3"/>
  <c r="K19" i="3" s="1"/>
  <c r="F26" i="3"/>
  <c r="C25" i="3"/>
  <c r="K25" i="3" s="1"/>
  <c r="E30" i="3"/>
  <c r="D34" i="3"/>
  <c r="D32" i="3"/>
  <c r="F39" i="3"/>
  <c r="C38" i="3"/>
  <c r="K38" i="3" s="1"/>
  <c r="E43" i="3"/>
  <c r="M43" i="3" s="1"/>
  <c r="D53" i="3"/>
  <c r="E62" i="3"/>
  <c r="B61" i="3"/>
  <c r="J61" i="3" s="1"/>
  <c r="D66" i="3"/>
  <c r="L66" i="3" s="1"/>
  <c r="F71" i="3"/>
  <c r="N71" i="3" s="1"/>
  <c r="C70" i="3"/>
  <c r="K70" i="3" s="1"/>
  <c r="E75" i="3"/>
  <c r="M75" i="3" s="1"/>
  <c r="E74" i="3"/>
  <c r="C89" i="3"/>
  <c r="K89" i="3" s="1"/>
  <c r="U71" i="4"/>
  <c r="AB71" i="4"/>
  <c r="AB99" i="4" s="1"/>
  <c r="AR71" i="4"/>
  <c r="AR99" i="4" s="1"/>
  <c r="BY71" i="4"/>
  <c r="BY99" i="4" s="1"/>
  <c r="CE71" i="4"/>
  <c r="CF71" i="4"/>
  <c r="CF99" i="4" s="1"/>
  <c r="CM71" i="4"/>
  <c r="CM99" i="4" s="1"/>
  <c r="DA71" i="4"/>
  <c r="DK71" i="4"/>
  <c r="DK99" i="4" s="1"/>
  <c r="AV72" i="4"/>
  <c r="AV100" i="4" s="1"/>
  <c r="BE72" i="4"/>
  <c r="BE100" i="4" s="1"/>
  <c r="BS72" i="4"/>
  <c r="BS100" i="4" s="1"/>
  <c r="CA72" i="4"/>
  <c r="CA100" i="4" s="1"/>
  <c r="CJ72" i="4"/>
  <c r="CJ100" i="4" s="1"/>
  <c r="DF72" i="4"/>
  <c r="DF100" i="4" s="1"/>
  <c r="DG72" i="4"/>
  <c r="DG100" i="4" s="1"/>
  <c r="T73" i="4"/>
  <c r="T101" i="4" s="1"/>
  <c r="AZ73" i="4"/>
  <c r="AZ101" i="4" s="1"/>
  <c r="BA73" i="4"/>
  <c r="BA101" i="4" s="1"/>
  <c r="BI73" i="4"/>
  <c r="BI101" i="4" s="1"/>
  <c r="BP73" i="4"/>
  <c r="BY73" i="4"/>
  <c r="CG73" i="4"/>
  <c r="CG101" i="4" s="1"/>
  <c r="CO73" i="4"/>
  <c r="DD73" i="4"/>
  <c r="DL73" i="4"/>
  <c r="DL101" i="4" s="1"/>
  <c r="AH74" i="4"/>
  <c r="AY74" i="4"/>
  <c r="AY102" i="4" s="1"/>
  <c r="BV74" i="4"/>
  <c r="BW74" i="4"/>
  <c r="BW102" i="4" s="1"/>
  <c r="DJ74" i="4"/>
  <c r="DR74" i="4"/>
  <c r="DR102" i="4" s="1"/>
  <c r="X75" i="4"/>
  <c r="AM75" i="4"/>
  <c r="AM103" i="4" s="1"/>
  <c r="AN75" i="4"/>
  <c r="AV75" i="4"/>
  <c r="AV103" i="4" s="1"/>
  <c r="AU75" i="4"/>
  <c r="AU103" i="4" s="1"/>
  <c r="BD75" i="4"/>
  <c r="BL75" i="4"/>
  <c r="BL103" i="4" s="1"/>
  <c r="BK75" i="4"/>
  <c r="CA75" i="4"/>
  <c r="DH75" i="4"/>
  <c r="DH103" i="4" s="1"/>
  <c r="DO75" i="4"/>
  <c r="DO103" i="4" s="1"/>
  <c r="R75" i="4"/>
  <c r="S74" i="4"/>
  <c r="S72" i="4"/>
  <c r="S100" i="4" s="1"/>
  <c r="M76" i="4"/>
  <c r="AD76" i="4"/>
  <c r="AD104" i="4" s="1"/>
  <c r="BA76" i="4"/>
  <c r="BB76" i="4"/>
  <c r="BH76" i="4"/>
  <c r="BH104" i="4" s="1"/>
  <c r="BI76" i="4"/>
  <c r="BI104" i="4" s="1"/>
  <c r="BQ76" i="4"/>
  <c r="BQ104" i="4" s="1"/>
  <c r="BX76" i="4"/>
  <c r="BX104" i="4" s="1"/>
  <c r="CF76" i="4"/>
  <c r="CF104" i="4" s="1"/>
  <c r="AG77" i="4"/>
  <c r="AX77" i="4"/>
  <c r="AX105" i="4" s="1"/>
  <c r="CC77" i="4"/>
  <c r="CC105" i="4" s="1"/>
  <c r="CS77" i="4"/>
  <c r="CS105" i="4" s="1"/>
  <c r="DA77" i="4"/>
  <c r="P78" i="4"/>
  <c r="BB78" i="4"/>
  <c r="BZ78" i="4"/>
  <c r="BZ106" i="4" s="1"/>
  <c r="S79" i="4"/>
  <c r="S107" i="4" s="1"/>
  <c r="AP79" i="4"/>
  <c r="BF79" i="4"/>
  <c r="BV79" i="4"/>
  <c r="BV107" i="4" s="1"/>
  <c r="CT79" i="4"/>
  <c r="DQ79" i="4"/>
  <c r="DQ107" i="4" s="1"/>
  <c r="AF80" i="4"/>
  <c r="AG80" i="4"/>
  <c r="AG108" i="4" s="1"/>
  <c r="BT80" i="4"/>
  <c r="BT108" i="4" s="1"/>
  <c r="DG75" i="4"/>
  <c r="R4" i="5"/>
  <c r="Q4" i="5"/>
  <c r="Q29" i="5" s="1"/>
  <c r="Q10" i="5"/>
  <c r="Q12" i="5"/>
  <c r="R15" i="5"/>
  <c r="T15" i="5" s="1"/>
  <c r="Q15" i="5"/>
  <c r="Q16" i="5"/>
  <c r="R16" i="5"/>
  <c r="T16" i="5" s="1"/>
  <c r="W16" i="5" s="1"/>
  <c r="Y16" i="5" s="1"/>
  <c r="R20" i="5"/>
  <c r="T20" i="5" s="1"/>
  <c r="Q20" i="5"/>
  <c r="Q22" i="5"/>
  <c r="Q25" i="5"/>
  <c r="O95" i="3"/>
  <c r="C82" i="3"/>
  <c r="K82" i="3" s="1"/>
  <c r="BK77" i="4"/>
  <c r="BK105" i="4" s="1"/>
  <c r="BR77" i="4"/>
  <c r="BR105" i="4" s="1"/>
  <c r="AA78" i="4"/>
  <c r="AJ78" i="4"/>
  <c r="BN78" i="4"/>
  <c r="BN106" i="4" s="1"/>
  <c r="CC78" i="4"/>
  <c r="CC106" i="4" s="1"/>
  <c r="DH78" i="4"/>
  <c r="DH106" i="4" s="1"/>
  <c r="AL79" i="4"/>
  <c r="AL107" i="4" s="1"/>
  <c r="BZ79" i="4"/>
  <c r="CG79" i="4"/>
  <c r="CY79" i="4"/>
  <c r="CY107" i="4" s="1"/>
  <c r="AL80" i="4"/>
  <c r="AL108" i="4" s="1"/>
  <c r="BB80" i="4"/>
  <c r="BB108" i="4" s="1"/>
  <c r="BG108" i="4"/>
  <c r="BW80" i="4"/>
  <c r="BW108" i="4" s="1"/>
  <c r="BX80" i="4"/>
  <c r="BX108" i="4" s="1"/>
  <c r="BY80" i="4"/>
  <c r="BY108" i="4" s="1"/>
  <c r="CG80" i="4"/>
  <c r="CG108" i="4" s="1"/>
  <c r="CN80" i="4"/>
  <c r="CN108" i="4" s="1"/>
  <c r="DB82" i="4"/>
  <c r="DI82" i="4"/>
  <c r="CE83" i="4"/>
  <c r="CM83" i="4"/>
  <c r="CT83" i="4"/>
  <c r="CV83" i="4"/>
  <c r="DD83" i="4"/>
  <c r="DL83" i="4"/>
  <c r="DI83" i="4"/>
  <c r="DK83" i="4"/>
  <c r="CH84" i="4"/>
  <c r="CI112" i="4" s="1"/>
  <c r="DB85" i="4"/>
  <c r="DI85" i="4"/>
  <c r="DP113" i="4" s="1"/>
  <c r="R3" i="5"/>
  <c r="T3" i="5" s="1"/>
  <c r="R8" i="5"/>
  <c r="T8" i="5" s="1"/>
  <c r="Q8" i="5"/>
  <c r="Q11" i="5"/>
  <c r="R11" i="5"/>
  <c r="T11" i="5" s="1"/>
  <c r="Q14" i="5"/>
  <c r="R14" i="5"/>
  <c r="R18" i="5"/>
  <c r="T18" i="5" s="1"/>
  <c r="X79" i="4"/>
  <c r="X107" i="4" s="1"/>
  <c r="V79" i="4"/>
  <c r="V107" i="4" s="1"/>
  <c r="BC79" i="4"/>
  <c r="BC107" i="4" s="1"/>
  <c r="BA79" i="4"/>
  <c r="BA107" i="4" s="1"/>
  <c r="BL79" i="4"/>
  <c r="CB79" i="4"/>
  <c r="CJ79" i="4"/>
  <c r="CJ107" i="4" s="1"/>
  <c r="CH79" i="4"/>
  <c r="W80" i="4"/>
  <c r="W108" i="4" s="1"/>
  <c r="AC80" i="4"/>
  <c r="AC108" i="4" s="1"/>
  <c r="AE80" i="4"/>
  <c r="DF80" i="4"/>
  <c r="DF108" i="4" s="1"/>
  <c r="DE80" i="4"/>
  <c r="DE108" i="4" s="1"/>
  <c r="DN80" i="4"/>
  <c r="BU81" i="4"/>
  <c r="CJ81" i="4"/>
  <c r="DH81" i="4"/>
  <c r="DG81" i="4"/>
  <c r="DJ109" i="4" s="1"/>
  <c r="BW82" i="4"/>
  <c r="CR84" i="4"/>
  <c r="CS112" i="4" s="1"/>
  <c r="DG84" i="4"/>
  <c r="CE85" i="4"/>
  <c r="CU85" i="4"/>
  <c r="DC85" i="4"/>
  <c r="X26" i="5"/>
  <c r="L24" i="15"/>
  <c r="R24" i="15" s="1"/>
  <c r="EA42" i="17"/>
  <c r="CN81" i="4"/>
  <c r="CN109" i="4" s="1"/>
  <c r="D8" i="3"/>
  <c r="E10" i="3"/>
  <c r="E84" i="3"/>
  <c r="M84" i="3" s="1"/>
  <c r="D64" i="3"/>
  <c r="E52" i="3"/>
  <c r="M52" i="3" s="1"/>
  <c r="F72" i="3"/>
  <c r="N72" i="3" s="1"/>
  <c r="F40" i="3"/>
  <c r="N40" i="3" s="1"/>
  <c r="E29" i="3"/>
  <c r="M29" i="3" s="1"/>
  <c r="B35" i="3"/>
  <c r="J35" i="3" s="1"/>
  <c r="D33" i="3"/>
  <c r="L33" i="3" s="1"/>
  <c r="F38" i="3"/>
  <c r="N38" i="3" s="1"/>
  <c r="C37" i="3"/>
  <c r="K37" i="3" s="1"/>
  <c r="E55" i="3"/>
  <c r="M55" i="3" s="1"/>
  <c r="B54" i="3"/>
  <c r="J54" i="3" s="1"/>
  <c r="D59" i="3"/>
  <c r="F57" i="3"/>
  <c r="N57" i="3" s="1"/>
  <c r="B67" i="3"/>
  <c r="J67" i="3" s="1"/>
  <c r="D65" i="3"/>
  <c r="L65" i="3" s="1"/>
  <c r="F70" i="3"/>
  <c r="N70" i="3" s="1"/>
  <c r="C69" i="3"/>
  <c r="K69" i="3" s="1"/>
  <c r="B86" i="3"/>
  <c r="J86" i="3" s="1"/>
  <c r="D91" i="3"/>
  <c r="L91" i="3" s="1"/>
  <c r="F89" i="3"/>
  <c r="N89" i="3" s="1"/>
  <c r="Z71" i="4"/>
  <c r="Z99" i="4" s="1"/>
  <c r="AP71" i="4"/>
  <c r="AP99" i="4" s="1"/>
  <c r="CK71" i="4"/>
  <c r="DH71" i="4"/>
  <c r="AL72" i="4"/>
  <c r="AL100" i="4" s="1"/>
  <c r="BV73" i="4"/>
  <c r="CB74" i="4"/>
  <c r="AK75" i="4"/>
  <c r="AK103" i="4" s="1"/>
  <c r="BQ75" i="4"/>
  <c r="AY76" i="4"/>
  <c r="BF76" i="4"/>
  <c r="BF104" i="4" s="1"/>
  <c r="DI76" i="4"/>
  <c r="DI104" i="4" s="1"/>
  <c r="AU77" i="4"/>
  <c r="AU105" i="4" s="1"/>
  <c r="CW77" i="4"/>
  <c r="CW105" i="4" s="1"/>
  <c r="CZ78" i="4"/>
  <c r="CZ106" i="4" s="1"/>
  <c r="N79" i="4"/>
  <c r="R107" i="4" s="1"/>
  <c r="AS79" i="4"/>
  <c r="AS107" i="4" s="1"/>
  <c r="T80" i="4"/>
  <c r="T108" i="4" s="1"/>
  <c r="AQ80" i="4"/>
  <c r="DI80" i="4"/>
  <c r="DF82" i="4"/>
  <c r="R10" i="5"/>
  <c r="R22" i="5"/>
  <c r="T22" i="5" s="1"/>
  <c r="F64" i="3"/>
  <c r="B23" i="3"/>
  <c r="J23" i="3" s="1"/>
  <c r="E47" i="3"/>
  <c r="M51" i="3" s="1"/>
  <c r="F62" i="3"/>
  <c r="E79" i="3"/>
  <c r="CI77" i="4"/>
  <c r="U78" i="4"/>
  <c r="AX78" i="4"/>
  <c r="AX106" i="4" s="1"/>
  <c r="BG78" i="4"/>
  <c r="BG106" i="4" s="1"/>
  <c r="CE78" i="4"/>
  <c r="CE106" i="4" s="1"/>
  <c r="DA78" i="4"/>
  <c r="DA106" i="4" s="1"/>
  <c r="DQ78" i="4"/>
  <c r="DQ106" i="4" s="1"/>
  <c r="AU79" i="4"/>
  <c r="AU107" i="4" s="1"/>
  <c r="DG79" i="4"/>
  <c r="DN79" i="4"/>
  <c r="AZ80" i="4"/>
  <c r="CO81" i="4"/>
  <c r="CR109" i="4" s="1"/>
  <c r="CV81" i="4"/>
  <c r="CY109" i="4" s="1"/>
  <c r="CQ82" i="4"/>
  <c r="CW110" i="4" s="1"/>
  <c r="CC83" i="4"/>
  <c r="CK83" i="4"/>
  <c r="CQ111" i="4" s="1"/>
  <c r="DJ83" i="4"/>
  <c r="CZ85" i="4"/>
  <c r="X17" i="5"/>
  <c r="R23" i="5"/>
  <c r="T23" i="5" s="1"/>
  <c r="W23" i="5" s="1"/>
  <c r="Y23" i="5" s="1"/>
  <c r="R27" i="5"/>
  <c r="F11" i="3"/>
  <c r="N15" i="3" s="1"/>
  <c r="C10" i="3"/>
  <c r="E14" i="3"/>
  <c r="M14" i="3" s="1"/>
  <c r="B16" i="3"/>
  <c r="B32" i="3"/>
  <c r="J32" i="3" s="1"/>
  <c r="E92" i="3"/>
  <c r="M92" i="3" s="1"/>
  <c r="E60" i="3"/>
  <c r="E28" i="3"/>
  <c r="M28" i="3" s="1"/>
  <c r="C20" i="3"/>
  <c r="K20" i="3" s="1"/>
  <c r="B27" i="3"/>
  <c r="D25" i="3"/>
  <c r="D51" i="3"/>
  <c r="L51" i="3" s="1"/>
  <c r="F49" i="3"/>
  <c r="N49" i="3" s="1"/>
  <c r="B59" i="3"/>
  <c r="J59" i="3" s="1"/>
  <c r="D57" i="3"/>
  <c r="D83" i="3"/>
  <c r="F81" i="3"/>
  <c r="N81" i="3" s="1"/>
  <c r="B91" i="3"/>
  <c r="J91" i="3" s="1"/>
  <c r="D89" i="3"/>
  <c r="L89" i="3" s="1"/>
  <c r="M80" i="4"/>
  <c r="Q108" i="4" s="1"/>
  <c r="Q18" i="5"/>
  <c r="R19" i="5"/>
  <c r="Q19" i="5"/>
  <c r="Q32" i="5" s="1"/>
  <c r="Q24" i="5"/>
  <c r="Q26" i="5"/>
  <c r="EA41" i="17"/>
  <c r="Q5" i="5"/>
  <c r="N64" i="3" l="1"/>
  <c r="N68" i="3"/>
  <c r="DL111" i="4"/>
  <c r="DJ111" i="4"/>
  <c r="DP111" i="4"/>
  <c r="DE110" i="4"/>
  <c r="DD110" i="4"/>
  <c r="DC110" i="4"/>
  <c r="AJ106" i="4"/>
  <c r="AN106" i="4"/>
  <c r="M74" i="3"/>
  <c r="M78" i="3"/>
  <c r="K72" i="3"/>
  <c r="K76" i="3"/>
  <c r="CD103" i="4"/>
  <c r="CH103" i="4"/>
  <c r="CY101" i="4"/>
  <c r="DC101" i="4"/>
  <c r="CD101" i="4"/>
  <c r="CX102" i="4"/>
  <c r="DB102" i="4"/>
  <c r="J12" i="3"/>
  <c r="W22" i="5"/>
  <c r="Y22" i="5" s="1"/>
  <c r="P33" i="15"/>
  <c r="O33" i="15"/>
  <c r="R41" i="15" s="1"/>
  <c r="R33" i="15"/>
  <c r="U41" i="15" s="1"/>
  <c r="Q33" i="15"/>
  <c r="T41" i="15" s="1"/>
  <c r="W8" i="5"/>
  <c r="Y8" i="5" s="1"/>
  <c r="DO111" i="4"/>
  <c r="AA106" i="4"/>
  <c r="AE106" i="4"/>
  <c r="BB106" i="4"/>
  <c r="BY101" i="4"/>
  <c r="CC101" i="4"/>
  <c r="CO112" i="4"/>
  <c r="CL112" i="4"/>
  <c r="CN112" i="4"/>
  <c r="BY102" i="4"/>
  <c r="K14" i="3"/>
  <c r="K95" i="3" s="1"/>
  <c r="K18" i="3"/>
  <c r="BW101" i="4"/>
  <c r="DC107" i="4"/>
  <c r="AW99" i="4"/>
  <c r="BA99" i="4"/>
  <c r="K87" i="3"/>
  <c r="K91" i="3"/>
  <c r="CL105" i="4"/>
  <c r="CP105" i="4"/>
  <c r="AE102" i="4"/>
  <c r="AI102" i="4"/>
  <c r="CZ102" i="4"/>
  <c r="CC113" i="4"/>
  <c r="DN107" i="4"/>
  <c r="DR107" i="4"/>
  <c r="S102" i="4"/>
  <c r="W102" i="4"/>
  <c r="BP101" i="4"/>
  <c r="CE99" i="4"/>
  <c r="CI99" i="4"/>
  <c r="N39" i="3"/>
  <c r="J18" i="3"/>
  <c r="J22" i="3"/>
  <c r="CH112" i="4"/>
  <c r="BU106" i="4"/>
  <c r="CP113" i="4"/>
  <c r="CO113" i="4"/>
  <c r="CQ113" i="4"/>
  <c r="CP103" i="4"/>
  <c r="CT103" i="4"/>
  <c r="AO102" i="4"/>
  <c r="AS102" i="4"/>
  <c r="AF101" i="4"/>
  <c r="AJ101" i="4"/>
  <c r="J46" i="3"/>
  <c r="Z42" i="15"/>
  <c r="CC102" i="4"/>
  <c r="BI105" i="4"/>
  <c r="BM105" i="4"/>
  <c r="AV104" i="4"/>
  <c r="AZ104" i="4"/>
  <c r="AU101" i="4"/>
  <c r="AY101" i="4"/>
  <c r="J70" i="3"/>
  <c r="M68" i="3"/>
  <c r="M72" i="3"/>
  <c r="CN101" i="4"/>
  <c r="DK105" i="4"/>
  <c r="J34" i="3"/>
  <c r="J38" i="3"/>
  <c r="BC104" i="4"/>
  <c r="BG104" i="4"/>
  <c r="CI103" i="4"/>
  <c r="CM103" i="4"/>
  <c r="AT103" i="4"/>
  <c r="AX103" i="4"/>
  <c r="CG104" i="4"/>
  <c r="CL111" i="4"/>
  <c r="CR107" i="4"/>
  <c r="CV107" i="4"/>
  <c r="K35" i="3"/>
  <c r="K39" i="3"/>
  <c r="K88" i="3"/>
  <c r="CU101" i="4"/>
  <c r="L84" i="3"/>
  <c r="L88" i="3"/>
  <c r="CK101" i="4"/>
  <c r="CS108" i="4"/>
  <c r="CW108" i="4"/>
  <c r="CB104" i="4"/>
  <c r="BL106" i="4"/>
  <c r="BV105" i="4"/>
  <c r="CT113" i="4"/>
  <c r="BU104" i="4"/>
  <c r="DB110" i="4"/>
  <c r="BK106" i="4"/>
  <c r="CR108" i="4"/>
  <c r="BQ100" i="4"/>
  <c r="CT109" i="4"/>
  <c r="AA108" i="4"/>
  <c r="N79" i="3"/>
  <c r="AF107" i="4"/>
  <c r="BL105" i="4"/>
  <c r="X41" i="15"/>
  <c r="J16" i="3"/>
  <c r="DM111" i="4"/>
  <c r="DQ111" i="4"/>
  <c r="DG107" i="4"/>
  <c r="CI105" i="4"/>
  <c r="CM105" i="4"/>
  <c r="DI110" i="4"/>
  <c r="DF110" i="4"/>
  <c r="DG110" i="4"/>
  <c r="DH110" i="4"/>
  <c r="L64" i="3"/>
  <c r="DF113" i="4"/>
  <c r="CM109" i="4"/>
  <c r="CH107" i="4"/>
  <c r="W18" i="5"/>
  <c r="Y18" i="5" s="1"/>
  <c r="W3" i="5"/>
  <c r="Y3" i="5" s="1"/>
  <c r="CY111" i="4"/>
  <c r="CX111" i="4"/>
  <c r="DC111" i="4"/>
  <c r="BZ107" i="4"/>
  <c r="T4" i="5"/>
  <c r="R29" i="5"/>
  <c r="CT107" i="4"/>
  <c r="CX107" i="4"/>
  <c r="DA105" i="4"/>
  <c r="R103" i="4"/>
  <c r="L32" i="3"/>
  <c r="N92" i="3"/>
  <c r="DE105" i="4"/>
  <c r="BI103" i="4"/>
  <c r="CI113" i="4"/>
  <c r="CM113" i="4"/>
  <c r="BM106" i="4"/>
  <c r="CQ105" i="4"/>
  <c r="CU105" i="4"/>
  <c r="CL104" i="4"/>
  <c r="BZ103" i="4"/>
  <c r="CH100" i="4"/>
  <c r="CL100" i="4"/>
  <c r="Y101" i="4"/>
  <c r="AC101" i="4"/>
  <c r="CP99" i="4"/>
  <c r="CT99" i="4"/>
  <c r="M85" i="3"/>
  <c r="M89" i="3"/>
  <c r="L70" i="3"/>
  <c r="J76" i="3"/>
  <c r="AA103" i="4"/>
  <c r="AE103" i="4"/>
  <c r="BI102" i="4"/>
  <c r="BM102" i="4"/>
  <c r="DQ100" i="4"/>
  <c r="M71" i="3"/>
  <c r="J51" i="3"/>
  <c r="K92" i="3"/>
  <c r="M88" i="3"/>
  <c r="CB103" i="4"/>
  <c r="CF103" i="4"/>
  <c r="N90" i="3"/>
  <c r="BF106" i="4"/>
  <c r="DB106" i="4"/>
  <c r="DF106" i="4"/>
  <c r="T100" i="4"/>
  <c r="X100" i="4"/>
  <c r="N74" i="3"/>
  <c r="N55" i="3"/>
  <c r="N29" i="3"/>
  <c r="K24" i="3"/>
  <c r="CM108" i="4"/>
  <c r="W21" i="5"/>
  <c r="Y21" i="5" s="1"/>
  <c r="X102" i="4"/>
  <c r="Y44" i="15"/>
  <c r="CJ110" i="4"/>
  <c r="X105" i="4"/>
  <c r="CA102" i="4"/>
  <c r="AQ100" i="4"/>
  <c r="AK104" i="4"/>
  <c r="DL107" i="4"/>
  <c r="DP107" i="4"/>
  <c r="DN106" i="4"/>
  <c r="J50" i="3"/>
  <c r="BR99" i="4"/>
  <c r="P37" i="15"/>
  <c r="R37" i="15"/>
  <c r="U45" i="15" s="1"/>
  <c r="Q37" i="15"/>
  <c r="O37" i="15"/>
  <c r="Y35" i="15"/>
  <c r="W35" i="15"/>
  <c r="Z43" i="15" s="1"/>
  <c r="X35" i="15"/>
  <c r="Z35" i="15"/>
  <c r="DN109" i="4"/>
  <c r="DL109" i="4"/>
  <c r="CL109" i="4"/>
  <c r="DG106" i="4"/>
  <c r="AF104" i="4"/>
  <c r="L74" i="3"/>
  <c r="BO105" i="4"/>
  <c r="AI99" i="4"/>
  <c r="CY112" i="4"/>
  <c r="AP108" i="4"/>
  <c r="CK108" i="4"/>
  <c r="BW104" i="4"/>
  <c r="W41" i="15"/>
  <c r="CM112" i="4"/>
  <c r="L57" i="3"/>
  <c r="L61" i="3"/>
  <c r="K61" i="3"/>
  <c r="N50" i="3"/>
  <c r="N54" i="3"/>
  <c r="L75" i="3"/>
  <c r="L79" i="3"/>
  <c r="CK102" i="4"/>
  <c r="W104" i="4"/>
  <c r="AA104" i="4"/>
  <c r="CZ100" i="4"/>
  <c r="N76" i="3"/>
  <c r="N80" i="3"/>
  <c r="CW103" i="4"/>
  <c r="BP103" i="4"/>
  <c r="U106" i="4"/>
  <c r="Y106" i="4"/>
  <c r="DK109" i="4"/>
  <c r="CG107" i="4"/>
  <c r="M79" i="3"/>
  <c r="M83" i="3"/>
  <c r="DI108" i="4"/>
  <c r="DM108" i="4"/>
  <c r="DM113" i="4"/>
  <c r="DL113" i="4"/>
  <c r="DN113" i="4"/>
  <c r="DJ113" i="4"/>
  <c r="AN103" i="4"/>
  <c r="AR103" i="4"/>
  <c r="L34" i="3"/>
  <c r="DK113" i="4"/>
  <c r="DR110" i="4"/>
  <c r="DQ110" i="4"/>
  <c r="CJ104" i="4"/>
  <c r="M45" i="3"/>
  <c r="DK111" i="4"/>
  <c r="Y99" i="4"/>
  <c r="AC99" i="4"/>
  <c r="S35" i="15"/>
  <c r="U35" i="15"/>
  <c r="V35" i="15"/>
  <c r="Y43" i="15" s="1"/>
  <c r="T35" i="15"/>
  <c r="W43" i="15" s="1"/>
  <c r="K58" i="3"/>
  <c r="CI109" i="4"/>
  <c r="CG109" i="4"/>
  <c r="CF109" i="4"/>
  <c r="W42" i="15"/>
  <c r="M70" i="3"/>
  <c r="N34" i="3"/>
  <c r="Q43" i="15"/>
  <c r="L15" i="3"/>
  <c r="AJ99" i="4"/>
  <c r="J27" i="3"/>
  <c r="CF111" i="4"/>
  <c r="CD111" i="4"/>
  <c r="CE111" i="4"/>
  <c r="CJ111" i="4"/>
  <c r="N62" i="3"/>
  <c r="N66" i="3"/>
  <c r="AQ108" i="4"/>
  <c r="CK99" i="4"/>
  <c r="CH113" i="4"/>
  <c r="CG113" i="4"/>
  <c r="DN108" i="4"/>
  <c r="DR108" i="4"/>
  <c r="CB107" i="4"/>
  <c r="CF107" i="4"/>
  <c r="Q31" i="5"/>
  <c r="DD113" i="4"/>
  <c r="DE113" i="4"/>
  <c r="CP111" i="4"/>
  <c r="CO111" i="4"/>
  <c r="CS111" i="4"/>
  <c r="W15" i="5"/>
  <c r="Y15" i="5" s="1"/>
  <c r="DG103" i="4"/>
  <c r="BF107" i="4"/>
  <c r="BJ107" i="4"/>
  <c r="BB104" i="4"/>
  <c r="M30" i="3"/>
  <c r="M34" i="3"/>
  <c r="L12" i="3"/>
  <c r="CG105" i="4"/>
  <c r="BV106" i="4"/>
  <c r="BK108" i="4"/>
  <c r="BO108" i="4"/>
  <c r="W107" i="4"/>
  <c r="DL112" i="4"/>
  <c r="DK112" i="4"/>
  <c r="AY106" i="4"/>
  <c r="AP101" i="4"/>
  <c r="AT101" i="4"/>
  <c r="BI100" i="4"/>
  <c r="CH102" i="4"/>
  <c r="J65" i="3"/>
  <c r="J69" i="3"/>
  <c r="K42" i="3"/>
  <c r="K46" i="3"/>
  <c r="AC104" i="4"/>
  <c r="Q100" i="4"/>
  <c r="V102" i="4"/>
  <c r="Z102" i="4"/>
  <c r="DA100" i="4"/>
  <c r="AP100" i="4"/>
  <c r="J83" i="3"/>
  <c r="AN102" i="4"/>
  <c r="DE100" i="4"/>
  <c r="Z106" i="4"/>
  <c r="CW104" i="4"/>
  <c r="AL104" i="4"/>
  <c r="V101" i="4"/>
  <c r="Z101" i="4"/>
  <c r="J87" i="3"/>
  <c r="N60" i="3"/>
  <c r="BR100" i="4"/>
  <c r="CN100" i="4"/>
  <c r="M65" i="3"/>
  <c r="L44" i="3"/>
  <c r="CO105" i="4"/>
  <c r="DC99" i="4"/>
  <c r="BL102" i="4"/>
  <c r="DM110" i="4"/>
  <c r="AE105" i="4"/>
  <c r="CF113" i="4"/>
  <c r="BW99" i="4"/>
  <c r="CD99" i="4"/>
  <c r="DL103" i="4"/>
  <c r="V42" i="15"/>
  <c r="U42" i="15"/>
  <c r="X50" i="15" s="1"/>
  <c r="X106" i="4"/>
  <c r="BG107" i="4"/>
  <c r="AY103" i="4"/>
  <c r="J31" i="3"/>
  <c r="K34" i="3"/>
  <c r="BD99" i="4"/>
  <c r="K77" i="3"/>
  <c r="L41" i="3"/>
  <c r="L45" i="3"/>
  <c r="AR108" i="4"/>
  <c r="R43" i="15"/>
  <c r="CE100" i="4"/>
  <c r="DE99" i="4"/>
  <c r="DI99" i="4"/>
  <c r="M69" i="3"/>
  <c r="L59" i="3"/>
  <c r="L63" i="3"/>
  <c r="AE108" i="4"/>
  <c r="AI108" i="4"/>
  <c r="DJ102" i="4"/>
  <c r="DN102" i="4"/>
  <c r="BT105" i="4"/>
  <c r="BX105" i="4"/>
  <c r="CD112" i="4"/>
  <c r="CE112" i="4"/>
  <c r="CC112" i="4"/>
  <c r="CB112" i="4"/>
  <c r="CY104" i="4"/>
  <c r="DC104" i="4"/>
  <c r="DC113" i="4"/>
  <c r="DG113" i="4"/>
  <c r="DH99" i="4"/>
  <c r="T14" i="5"/>
  <c r="R31" i="5"/>
  <c r="L14" i="3"/>
  <c r="L18" i="3"/>
  <c r="BD105" i="4"/>
  <c r="L37" i="15"/>
  <c r="N37" i="15"/>
  <c r="Q45" i="15" s="1"/>
  <c r="M37" i="15"/>
  <c r="K37" i="15"/>
  <c r="N45" i="15" s="1"/>
  <c r="DQ109" i="4"/>
  <c r="DO109" i="4"/>
  <c r="DP109" i="4"/>
  <c r="CS110" i="4"/>
  <c r="CT110" i="4"/>
  <c r="CU110" i="4"/>
  <c r="CR110" i="4"/>
  <c r="CV110" i="4"/>
  <c r="M47" i="3"/>
  <c r="AY104" i="4"/>
  <c r="DJ112" i="4"/>
  <c r="BL107" i="4"/>
  <c r="BP107" i="4"/>
  <c r="W11" i="5"/>
  <c r="Y11" i="5" s="1"/>
  <c r="CK112" i="4"/>
  <c r="CJ112" i="4"/>
  <c r="CH111" i="4"/>
  <c r="CG111" i="4"/>
  <c r="CW109" i="4"/>
  <c r="AP107" i="4"/>
  <c r="BA104" i="4"/>
  <c r="BE104" i="4"/>
  <c r="CA103" i="4"/>
  <c r="CE103" i="4"/>
  <c r="X103" i="4"/>
  <c r="AB103" i="4"/>
  <c r="DD101" i="4"/>
  <c r="U99" i="4"/>
  <c r="M62" i="3"/>
  <c r="CT101" i="4"/>
  <c r="DP108" i="4"/>
  <c r="AU108" i="4"/>
  <c r="AY108" i="4"/>
  <c r="DD106" i="4"/>
  <c r="CV112" i="4"/>
  <c r="CZ112" i="4"/>
  <c r="AP106" i="4"/>
  <c r="DR104" i="4"/>
  <c r="AI101" i="4"/>
  <c r="AM101" i="4"/>
  <c r="BC100" i="4"/>
  <c r="AU99" i="4"/>
  <c r="AY99" i="4"/>
  <c r="J78" i="3"/>
  <c r="J82" i="3"/>
  <c r="L26" i="3"/>
  <c r="M18" i="3"/>
  <c r="M22" i="3"/>
  <c r="CH109" i="4"/>
  <c r="CX104" i="4"/>
  <c r="DR103" i="4"/>
  <c r="AH100" i="4"/>
  <c r="M77" i="3"/>
  <c r="N88" i="3"/>
  <c r="K17" i="3"/>
  <c r="DF103" i="4"/>
  <c r="DP102" i="4"/>
  <c r="AG102" i="4"/>
  <c r="CH101" i="4"/>
  <c r="CL101" i="4"/>
  <c r="M81" i="3"/>
  <c r="DB104" i="4"/>
  <c r="DA102" i="4"/>
  <c r="K41" i="3"/>
  <c r="DQ101" i="4"/>
  <c r="CN107" i="4"/>
  <c r="DH113" i="4"/>
  <c r="J63" i="3"/>
  <c r="DQ112" i="4"/>
  <c r="CL107" i="4"/>
  <c r="M20" i="3"/>
  <c r="CC99" i="4"/>
  <c r="J29" i="3"/>
  <c r="X31" i="5"/>
  <c r="J90" i="3"/>
  <c r="DF109" i="4"/>
  <c r="DE109" i="4"/>
  <c r="CB109" i="4"/>
  <c r="CC109" i="4"/>
  <c r="K32" i="3"/>
  <c r="L19" i="3"/>
  <c r="W100" i="4"/>
  <c r="O41" i="15"/>
  <c r="N41" i="15"/>
  <c r="BE107" i="4"/>
  <c r="BI107" i="4"/>
  <c r="M57" i="3"/>
  <c r="DO113" i="4"/>
  <c r="M49" i="3"/>
  <c r="AS99" i="4"/>
  <c r="N77" i="3"/>
  <c r="N65" i="3"/>
  <c r="L52" i="3"/>
  <c r="P43" i="15"/>
  <c r="CK113" i="4"/>
  <c r="AK108" i="4"/>
  <c r="DC109" i="4"/>
  <c r="M60" i="3"/>
  <c r="M64" i="3"/>
  <c r="AX107" i="4"/>
  <c r="BB107" i="4"/>
  <c r="CJ99" i="4"/>
  <c r="CN99" i="4"/>
  <c r="N44" i="3"/>
  <c r="N48" i="3"/>
  <c r="DD107" i="4"/>
  <c r="L23" i="3"/>
  <c r="L27" i="3"/>
  <c r="P41" i="15"/>
  <c r="T19" i="5"/>
  <c r="R32" i="5"/>
  <c r="AZ108" i="4"/>
  <c r="BD108" i="4"/>
  <c r="CB102" i="4"/>
  <c r="CF102" i="4"/>
  <c r="AF108" i="4"/>
  <c r="AJ108" i="4"/>
  <c r="BD103" i="4"/>
  <c r="BH103" i="4"/>
  <c r="DI111" i="4"/>
  <c r="DM101" i="4"/>
  <c r="M33" i="3"/>
  <c r="M37" i="3"/>
  <c r="AA99" i="4"/>
  <c r="CF106" i="4"/>
  <c r="CJ106" i="4"/>
  <c r="K64" i="3"/>
  <c r="K68" i="3"/>
  <c r="T10" i="5"/>
  <c r="W20" i="5" s="1"/>
  <c r="Y20" i="5" s="1"/>
  <c r="R30" i="5"/>
  <c r="BV101" i="4"/>
  <c r="DG111" i="4"/>
  <c r="DE111" i="4"/>
  <c r="DD111" i="4"/>
  <c r="DF111" i="4"/>
  <c r="DH111" i="4"/>
  <c r="BV102" i="4"/>
  <c r="BZ102" i="4"/>
  <c r="L25" i="3"/>
  <c r="L29" i="3"/>
  <c r="CN111" i="4"/>
  <c r="CK111" i="4"/>
  <c r="CR111" i="4"/>
  <c r="CM111" i="4"/>
  <c r="CX113" i="4"/>
  <c r="CW113" i="4"/>
  <c r="CW111" i="4"/>
  <c r="CU111" i="4"/>
  <c r="CT111" i="4"/>
  <c r="DA111" i="4"/>
  <c r="CZ111" i="4"/>
  <c r="CV111" i="4"/>
  <c r="AH102" i="4"/>
  <c r="L28" i="3"/>
  <c r="CD106" i="4"/>
  <c r="DJ100" i="4"/>
  <c r="AN100" i="4"/>
  <c r="AR100" i="4"/>
  <c r="K66" i="3"/>
  <c r="N24" i="3"/>
  <c r="AO103" i="4"/>
  <c r="AS103" i="4"/>
  <c r="L85" i="3"/>
  <c r="CM107" i="4"/>
  <c r="CQ107" i="4"/>
  <c r="BC105" i="4"/>
  <c r="CN113" i="4"/>
  <c r="Q33" i="5"/>
  <c r="L83" i="3"/>
  <c r="L87" i="3"/>
  <c r="T27" i="5"/>
  <c r="R33" i="5"/>
  <c r="BQ103" i="4"/>
  <c r="BU103" i="4"/>
  <c r="CP109" i="4"/>
  <c r="CQ109" i="4"/>
  <c r="CO109" i="4"/>
  <c r="CS109" i="4"/>
  <c r="CT112" i="4"/>
  <c r="CU112" i="4"/>
  <c r="CR112" i="4"/>
  <c r="DN111" i="4"/>
  <c r="DR111" i="4"/>
  <c r="DK110" i="4"/>
  <c r="DL110" i="4"/>
  <c r="DN110" i="4"/>
  <c r="DO110" i="4"/>
  <c r="Q30" i="5"/>
  <c r="AG105" i="4"/>
  <c r="BK103" i="4"/>
  <c r="BO103" i="4"/>
  <c r="CO101" i="4"/>
  <c r="CS101" i="4"/>
  <c r="DA99" i="4"/>
  <c r="L53" i="3"/>
  <c r="N26" i="3"/>
  <c r="N95" i="3" s="1"/>
  <c r="CI111" i="4"/>
  <c r="BQ107" i="4"/>
  <c r="CF112" i="4"/>
  <c r="DI106" i="4"/>
  <c r="AK106" i="4"/>
  <c r="AO106" i="4"/>
  <c r="Q104" i="4"/>
  <c r="AL102" i="4"/>
  <c r="J79" i="3"/>
  <c r="L38" i="3"/>
  <c r="L42" i="3"/>
  <c r="L16" i="3"/>
  <c r="L20" i="3"/>
  <c r="CQ104" i="4"/>
  <c r="CO102" i="4"/>
  <c r="CS102" i="4"/>
  <c r="DG101" i="4"/>
  <c r="DK101" i="4"/>
  <c r="CK100" i="4"/>
  <c r="CO100" i="4"/>
  <c r="AT99" i="4"/>
  <c r="K79" i="3"/>
  <c r="L43" i="3"/>
  <c r="CC111" i="4"/>
  <c r="AH106" i="4"/>
  <c r="CL108" i="4"/>
  <c r="DO106" i="4"/>
  <c r="CE104" i="4"/>
  <c r="CI104" i="4"/>
  <c r="BX101" i="4"/>
  <c r="CB101" i="4"/>
  <c r="J36" i="3"/>
  <c r="DB111" i="4"/>
  <c r="DK107" i="4"/>
  <c r="DO107" i="4"/>
  <c r="AW107" i="4"/>
  <c r="BX100" i="4"/>
  <c r="N61" i="3"/>
  <c r="K56" i="3"/>
  <c r="CE105" i="4"/>
  <c r="W13" i="5"/>
  <c r="Y13" i="5" s="1"/>
  <c r="W26" i="5"/>
  <c r="Y26" i="5" s="1"/>
  <c r="W6" i="5"/>
  <c r="Y6" i="5" s="1"/>
  <c r="BB101" i="4"/>
  <c r="BF101" i="4"/>
  <c r="L62" i="3"/>
  <c r="DM112" i="4"/>
  <c r="CU109" i="4"/>
  <c r="CR106" i="4"/>
  <c r="AW105" i="4"/>
  <c r="BA105" i="4"/>
  <c r="DP112" i="4"/>
  <c r="K44" i="3"/>
  <c r="CX99" i="4"/>
  <c r="DB99" i="4"/>
  <c r="AK100" i="4"/>
  <c r="AO100" i="4"/>
  <c r="J20" i="3"/>
  <c r="AP102" i="4"/>
  <c r="CU102" i="4"/>
  <c r="CY102" i="4"/>
  <c r="M40" i="3"/>
  <c r="Q41" i="15"/>
  <c r="AG100" i="4"/>
  <c r="BG101" i="4"/>
  <c r="DA113" i="4"/>
  <c r="CB108" i="4"/>
  <c r="N32" i="3"/>
  <c r="N36" i="3"/>
  <c r="W44" i="15"/>
  <c r="Z52" i="15" s="1"/>
  <c r="CS106" i="4"/>
  <c r="N83" i="3"/>
  <c r="BW100" i="4"/>
  <c r="DH102" i="4"/>
  <c r="L54" i="3"/>
  <c r="J55" i="3"/>
  <c r="X108" i="4"/>
  <c r="K86" i="3"/>
  <c r="J45" i="3"/>
  <c r="M32" i="3"/>
  <c r="BM101" i="4"/>
  <c r="DL99" i="4"/>
  <c r="DO112" i="4"/>
  <c r="BX102" i="4"/>
  <c r="DI112" i="4"/>
  <c r="CK107" i="4"/>
  <c r="Z104" i="4"/>
  <c r="BL104" i="4"/>
  <c r="AE100" i="4"/>
  <c r="V37" i="15"/>
  <c r="Y45" i="15" s="1"/>
  <c r="T37" i="15"/>
  <c r="U37" i="15"/>
  <c r="S37" i="15"/>
  <c r="V45" i="15" s="1"/>
  <c r="J19" i="3"/>
  <c r="T42" i="15"/>
  <c r="X29" i="5"/>
  <c r="K74" i="3"/>
  <c r="DG109" i="4"/>
  <c r="CJ109" i="4"/>
  <c r="CP106" i="4"/>
  <c r="DK103" i="4"/>
  <c r="M21" i="3"/>
  <c r="M95" i="3" s="1"/>
  <c r="J13" i="3"/>
  <c r="Y42" i="15"/>
  <c r="BJ99" i="4"/>
  <c r="BM99" i="4"/>
  <c r="L55" i="3"/>
  <c r="CB113" i="4"/>
  <c r="J68" i="3"/>
  <c r="AV99" i="4"/>
  <c r="N78" i="3"/>
  <c r="J62" i="3"/>
  <c r="V44" i="15"/>
  <c r="T44" i="15"/>
  <c r="AT100" i="4"/>
  <c r="AX100" i="4"/>
  <c r="CV99" i="4"/>
  <c r="CJ113" i="4"/>
  <c r="K21" i="3"/>
  <c r="V41" i="15"/>
  <c r="X42" i="15"/>
  <c r="N42" i="3"/>
  <c r="K55" i="3"/>
  <c r="DH101" i="4"/>
  <c r="BD101" i="4"/>
  <c r="Z107" i="4"/>
  <c r="N43" i="15"/>
  <c r="CU113" i="4"/>
  <c r="BF99" i="4"/>
  <c r="BJ104" i="4"/>
  <c r="N46" i="3"/>
  <c r="S42" i="15"/>
  <c r="X32" i="5"/>
  <c r="CC110" i="4"/>
  <c r="CB110" i="4"/>
  <c r="DH109" i="4"/>
  <c r="DI109" i="4"/>
  <c r="CD109" i="4"/>
  <c r="CE109" i="4"/>
  <c r="CT108" i="4"/>
  <c r="AH103" i="4"/>
  <c r="K23" i="3"/>
  <c r="J14" i="3"/>
  <c r="P44" i="15"/>
  <c r="V52" i="15" s="1"/>
  <c r="O44" i="15"/>
  <c r="CW112" i="4"/>
  <c r="BO99" i="4"/>
  <c r="K65" i="3"/>
  <c r="CX112" i="4"/>
  <c r="K90" i="3"/>
  <c r="J49" i="3"/>
  <c r="N33" i="3"/>
  <c r="X44" i="15"/>
  <c r="AZ100" i="4"/>
  <c r="CQ99" i="4"/>
  <c r="CS113" i="4"/>
  <c r="CQ112" i="4"/>
  <c r="DA112" i="4"/>
  <c r="DD112" i="4"/>
  <c r="W105" i="4"/>
  <c r="BC102" i="4"/>
  <c r="Z41" i="15"/>
  <c r="CV113" i="4"/>
  <c r="K33" i="3"/>
  <c r="DE112" i="4"/>
  <c r="CP112" i="4"/>
  <c r="N23" i="3"/>
  <c r="CD110" i="4"/>
  <c r="CH110" i="4"/>
  <c r="CX109" i="4"/>
  <c r="CV109" i="4"/>
  <c r="CU108" i="4"/>
  <c r="J92" i="3"/>
  <c r="CL113" i="4"/>
  <c r="DR112" i="4"/>
  <c r="DB113" i="4"/>
  <c r="CC108" i="4"/>
  <c r="L86" i="3"/>
  <c r="J74" i="3"/>
  <c r="J30" i="3"/>
  <c r="BP104" i="4"/>
  <c r="CO99" i="4"/>
  <c r="DG112" i="4"/>
  <c r="P42" i="15"/>
  <c r="BE101" i="4"/>
  <c r="BS107" i="4"/>
  <c r="Z105" i="4"/>
  <c r="AN104" i="4"/>
  <c r="CE113" i="4"/>
  <c r="X33" i="5"/>
  <c r="CE110" i="4"/>
  <c r="CI110" i="4"/>
  <c r="DA109" i="4"/>
  <c r="CZ109" i="4"/>
  <c r="DJ108" i="4"/>
  <c r="CV108" i="4"/>
  <c r="CG106" i="4"/>
  <c r="J60" i="3"/>
  <c r="Y100" i="4"/>
  <c r="O43" i="15"/>
  <c r="CZ113" i="4"/>
  <c r="BL99" i="4"/>
  <c r="J81" i="3"/>
  <c r="K45" i="3"/>
  <c r="K26" i="3"/>
  <c r="AI100" i="4"/>
  <c r="DF112" i="4"/>
  <c r="DM104" i="4"/>
  <c r="M25" i="3"/>
  <c r="Q42" i="15"/>
  <c r="CG110" i="4"/>
  <c r="R45" i="15" l="1"/>
  <c r="T43" i="15"/>
  <c r="W50" i="15"/>
  <c r="W27" i="5"/>
  <c r="Y27" i="5" s="1"/>
  <c r="T33" i="5"/>
  <c r="P45" i="15"/>
  <c r="T45" i="15"/>
  <c r="W4" i="5"/>
  <c r="T29" i="5"/>
  <c r="W24" i="5"/>
  <c r="W9" i="5"/>
  <c r="J95" i="3"/>
  <c r="U52" i="15"/>
  <c r="L95" i="3"/>
  <c r="V50" i="15"/>
  <c r="W12" i="5"/>
  <c r="Y12" i="5" s="1"/>
  <c r="X43" i="15"/>
  <c r="W14" i="5"/>
  <c r="T31" i="5"/>
  <c r="T30" i="5"/>
  <c r="W10" i="5"/>
  <c r="Y10" i="5" s="1"/>
  <c r="O45" i="15"/>
  <c r="S45" i="15"/>
  <c r="W25" i="5"/>
  <c r="Y25" i="5" s="1"/>
  <c r="X45" i="15"/>
  <c r="Y50" i="15"/>
  <c r="W5" i="5"/>
  <c r="Y5" i="5" s="1"/>
  <c r="W49" i="15"/>
  <c r="W45" i="15"/>
  <c r="Z53" i="15" s="1"/>
  <c r="W7" i="5"/>
  <c r="Y7" i="5" s="1"/>
  <c r="Z50" i="15"/>
  <c r="V43" i="15"/>
  <c r="X49" i="15"/>
  <c r="Y49" i="15"/>
  <c r="W52" i="15"/>
  <c r="U50" i="15"/>
  <c r="W17" i="5"/>
  <c r="Y17" i="5" s="1"/>
  <c r="Z49" i="15"/>
  <c r="U49" i="15"/>
  <c r="Y52" i="15"/>
  <c r="T32" i="5"/>
  <c r="W19" i="5"/>
  <c r="S43" i="15"/>
  <c r="U43" i="15"/>
  <c r="X51" i="15" s="1"/>
  <c r="S41" i="15"/>
  <c r="V49" i="15" s="1"/>
  <c r="X52" i="15"/>
  <c r="W53" i="15" l="1"/>
  <c r="V51" i="15"/>
  <c r="Z51" i="15"/>
  <c r="Y19" i="5"/>
  <c r="Y32" i="5" s="1"/>
  <c r="W32" i="5"/>
  <c r="Y53" i="15"/>
  <c r="X53" i="15"/>
  <c r="W31" i="5"/>
  <c r="Y14" i="5"/>
  <c r="Y31" i="5" s="1"/>
  <c r="Y9" i="5"/>
  <c r="Y30" i="5" s="1"/>
  <c r="W30" i="5"/>
  <c r="Y51" i="15"/>
  <c r="W33" i="5"/>
  <c r="Y24" i="5"/>
  <c r="Y33" i="5" s="1"/>
  <c r="AA33" i="5" s="1"/>
  <c r="W51" i="15"/>
  <c r="V53" i="15"/>
  <c r="U53" i="15"/>
  <c r="W29" i="5"/>
  <c r="Y4" i="5"/>
  <c r="Y29" i="5" s="1"/>
  <c r="U51" i="15"/>
  <c r="F32" i="17" l="1"/>
  <c r="F31" i="17"/>
  <c r="F33" i="17"/>
  <c r="F34" i="17"/>
  <c r="F30" i="17"/>
  <c r="AA32" i="5"/>
  <c r="AB32" i="5"/>
  <c r="AA29" i="5"/>
  <c r="AB29" i="5"/>
  <c r="AB30" i="5"/>
  <c r="AA30" i="5"/>
  <c r="AB31" i="5"/>
  <c r="AA31" i="5"/>
  <c r="F25" i="17" l="1"/>
  <c r="F29" i="17"/>
  <c r="F28" i="17"/>
  <c r="F27" i="17"/>
  <c r="F26" i="17"/>
  <c r="F24" i="17"/>
  <c r="F20" i="17"/>
  <c r="F21" i="17"/>
  <c r="F22" i="17"/>
  <c r="F23" i="17"/>
  <c r="F16" i="17"/>
  <c r="F15" i="17"/>
  <c r="F18" i="17"/>
  <c r="F17" i="17"/>
  <c r="F19" i="17"/>
  <c r="F12" i="17"/>
  <c r="F13" i="17"/>
  <c r="F11" i="17"/>
  <c r="F14" i="17"/>
  <c r="F10" i="17"/>
  <c r="CG37" i="17"/>
  <c r="BG37" i="17"/>
  <c r="BJ40" i="17"/>
  <c r="BS37" i="17"/>
  <c r="BS47" i="17" s="1"/>
  <c r="AX40" i="17"/>
  <c r="CF40" i="17"/>
  <c r="BB36" i="17"/>
  <c r="BB45" i="17" s="1"/>
  <c r="BP38" i="17"/>
  <c r="CD40" i="17"/>
  <c r="AG39" i="17"/>
  <c r="AN38" i="17"/>
  <c r="AJ38" i="17"/>
  <c r="CE37" i="17"/>
  <c r="AI37" i="17"/>
  <c r="BW39" i="17"/>
  <c r="AU37" i="17"/>
  <c r="BY38" i="17"/>
  <c r="CG39" i="17"/>
  <c r="BT40" i="17"/>
  <c r="AQ40" i="17"/>
  <c r="AF36" i="17"/>
  <c r="AS37" i="17"/>
  <c r="BQ37" i="17"/>
  <c r="BC39" i="17"/>
  <c r="AT38" i="17"/>
  <c r="BT36" i="17"/>
  <c r="BT45" i="17" s="1"/>
  <c r="BZ38" i="17"/>
  <c r="CE39" i="17"/>
  <c r="BL39" i="17"/>
  <c r="BD38" i="17"/>
  <c r="BK36" i="17"/>
  <c r="AO37" i="17"/>
  <c r="AO47" i="17" s="1"/>
  <c r="BX38" i="17"/>
  <c r="AY37" i="17"/>
  <c r="AY47" i="17" s="1"/>
  <c r="BT38" i="17"/>
  <c r="AS38" i="17"/>
  <c r="BD39" i="17"/>
  <c r="CE40" i="17"/>
  <c r="AO39" i="17"/>
  <c r="BC37" i="17"/>
  <c r="BC47" i="17" s="1"/>
  <c r="AQ39" i="17"/>
  <c r="BH38" i="17"/>
  <c r="AV36" i="17"/>
  <c r="AE37" i="17"/>
  <c r="BV40" i="17"/>
  <c r="BI38" i="17"/>
  <c r="CD37" i="17"/>
  <c r="BL38" i="17"/>
  <c r="AU36" i="17"/>
  <c r="BU39" i="17"/>
  <c r="AW37" i="17"/>
  <c r="AP40" i="17"/>
  <c r="BB40" i="17"/>
  <c r="BW37" i="17"/>
  <c r="BD37" i="17"/>
  <c r="BK39" i="17"/>
  <c r="AH40" i="17"/>
  <c r="AF39" i="17"/>
  <c r="BD36" i="17"/>
  <c r="AF37" i="17"/>
  <c r="BI40" i="17"/>
  <c r="AE36" i="17"/>
  <c r="BR38" i="17"/>
  <c r="AY40" i="17"/>
  <c r="BO39" i="17"/>
  <c r="BL36" i="17"/>
  <c r="CG40" i="17"/>
  <c r="BV36" i="17"/>
  <c r="BV45" i="17" s="1"/>
  <c r="BQ39" i="17"/>
  <c r="AU39" i="17"/>
  <c r="AX36" i="17"/>
  <c r="BP36" i="17"/>
  <c r="AZ40" i="17"/>
  <c r="AH38" i="17"/>
  <c r="BG40" i="17"/>
  <c r="AM37" i="17"/>
  <c r="CC39" i="17"/>
  <c r="AS36" i="17"/>
  <c r="BV37" i="17"/>
  <c r="BJ36" i="17"/>
  <c r="BI36" i="17"/>
  <c r="BN36" i="17"/>
  <c r="BQ38" i="17"/>
  <c r="AJ36" i="17"/>
  <c r="AQ37" i="17"/>
  <c r="BB37" i="17"/>
  <c r="BE40" i="17"/>
  <c r="BO37" i="17"/>
  <c r="AP38" i="17"/>
  <c r="BP37" i="17"/>
  <c r="BP47" i="17" s="1"/>
  <c r="BT39" i="17"/>
  <c r="CB37" i="17"/>
  <c r="CB47" i="17" s="1"/>
  <c r="AO40" i="17"/>
  <c r="AS39" i="17"/>
  <c r="BF38" i="17"/>
  <c r="BV38" i="17"/>
  <c r="AR38" i="17"/>
  <c r="AI39" i="17"/>
  <c r="AI36" i="17"/>
  <c r="BL40" i="17"/>
  <c r="BM39" i="17"/>
  <c r="AW36" i="17"/>
  <c r="AN39" i="17"/>
  <c r="BH36" i="17"/>
  <c r="BN39" i="17"/>
  <c r="CB38" i="17"/>
  <c r="CE38" i="17"/>
  <c r="AK36" i="17"/>
  <c r="AE39" i="17"/>
  <c r="AW39" i="17"/>
  <c r="AL38" i="17"/>
  <c r="AH39" i="17"/>
  <c r="AO36" i="17"/>
  <c r="AO45" i="17" s="1"/>
  <c r="BD40" i="17"/>
  <c r="CD38" i="17"/>
  <c r="BX37" i="17"/>
  <c r="BX47" i="17" s="1"/>
  <c r="BI39" i="17"/>
  <c r="CF37" i="17"/>
  <c r="BR36" i="17"/>
  <c r="BU36" i="17"/>
  <c r="AY39" i="17"/>
  <c r="BS39" i="17"/>
  <c r="BM37" i="17"/>
  <c r="BM47" i="17" s="1"/>
  <c r="BZ39" i="17"/>
  <c r="AV40" i="17"/>
  <c r="BB38" i="17"/>
  <c r="AR36" i="17"/>
  <c r="AX38" i="17"/>
  <c r="BM40" i="17"/>
  <c r="AV39" i="17"/>
  <c r="BZ36" i="17"/>
  <c r="CD36" i="17"/>
  <c r="AM38" i="17"/>
  <c r="AT40" i="17"/>
  <c r="BC36" i="17"/>
  <c r="AJ37" i="17"/>
  <c r="AT36" i="17"/>
  <c r="BA39" i="17"/>
  <c r="BM36" i="17"/>
  <c r="BM45" i="17" s="1"/>
  <c r="BK37" i="17"/>
  <c r="CE36" i="17"/>
  <c r="BU37" i="17"/>
  <c r="AY38" i="17"/>
  <c r="BE39" i="17"/>
  <c r="BR40" i="17"/>
  <c r="BR39" i="17"/>
  <c r="BJ39" i="17"/>
  <c r="CF39" i="17"/>
  <c r="AZ36" i="17"/>
  <c r="BF40" i="17"/>
  <c r="AK38" i="17"/>
  <c r="BU40" i="17"/>
  <c r="AL36" i="17"/>
  <c r="AS40" i="17"/>
  <c r="BX40" i="17"/>
  <c r="AV37" i="17"/>
  <c r="AV47" i="17" s="1"/>
  <c r="AU40" i="17"/>
  <c r="AX37" i="17"/>
  <c r="BH40" i="17"/>
  <c r="AE38" i="17"/>
  <c r="AG36" i="17"/>
  <c r="AW40" i="17"/>
  <c r="CG36" i="17"/>
  <c r="CG45" i="17" s="1"/>
  <c r="BG39" i="17"/>
  <c r="AM39" i="17"/>
  <c r="AP37" i="17"/>
  <c r="BP40" i="17"/>
  <c r="BE37" i="17"/>
  <c r="BE47" i="17" s="1"/>
  <c r="AF38" i="17"/>
  <c r="BS38" i="17"/>
  <c r="BA36" i="17"/>
  <c r="BN40" i="17"/>
  <c r="BF37" i="17"/>
  <c r="AJ40" i="17"/>
  <c r="CG38" i="17"/>
  <c r="BX36" i="17"/>
  <c r="CB40" i="17"/>
  <c r="AK39" i="17"/>
  <c r="AM36" i="17"/>
  <c r="BZ37" i="17"/>
  <c r="BZ47" i="17" s="1"/>
  <c r="AN36" i="17"/>
  <c r="CA39" i="17"/>
  <c r="CC40" i="17"/>
  <c r="BA37" i="17"/>
  <c r="BE36" i="17"/>
  <c r="BE45" i="17" s="1"/>
  <c r="BF36" i="17"/>
  <c r="BF45" i="17" s="1"/>
  <c r="BA40" i="17"/>
  <c r="AQ38" i="17"/>
  <c r="BQ36" i="17"/>
  <c r="BH37" i="17"/>
  <c r="CF36" i="17"/>
  <c r="BF39" i="17"/>
  <c r="AL39" i="17"/>
  <c r="BY37" i="17"/>
  <c r="AF40" i="17"/>
  <c r="BK38" i="17"/>
  <c r="CC37" i="17"/>
  <c r="BB39" i="17"/>
  <c r="CB36" i="17"/>
  <c r="AP36" i="17"/>
  <c r="AG38" i="17"/>
  <c r="BN38" i="17"/>
  <c r="AL37" i="17"/>
  <c r="AL47" i="17" s="1"/>
  <c r="CD39" i="17"/>
  <c r="BW38" i="17"/>
  <c r="AZ37" i="17"/>
  <c r="AN40" i="17"/>
  <c r="BO38" i="17"/>
  <c r="CB39" i="17"/>
  <c r="CA36" i="17"/>
  <c r="AK37" i="17"/>
  <c r="BI37" i="17"/>
  <c r="BI47" i="17" s="1"/>
  <c r="BS36" i="17"/>
  <c r="AV38" i="17"/>
  <c r="BW40" i="17"/>
  <c r="AX39" i="17"/>
  <c r="CA37" i="17"/>
  <c r="BJ38" i="17"/>
  <c r="BN37" i="17"/>
  <c r="CC38" i="17"/>
  <c r="BE38" i="17"/>
  <c r="AR40" i="17"/>
  <c r="AL40" i="17"/>
  <c r="BY39" i="17"/>
  <c r="AN37" i="17"/>
  <c r="AN47" i="17" s="1"/>
  <c r="BZ40" i="17"/>
  <c r="AZ38" i="17"/>
  <c r="BU38" i="17"/>
  <c r="BL37" i="17"/>
  <c r="AH36" i="17"/>
  <c r="BK40" i="17"/>
  <c r="AI40" i="17"/>
  <c r="BO40" i="17"/>
  <c r="AT39" i="17"/>
  <c r="AH37" i="17"/>
  <c r="CF38" i="17"/>
  <c r="AG37" i="17"/>
  <c r="AP39" i="17"/>
  <c r="BA38" i="17"/>
  <c r="AM40" i="17"/>
  <c r="BH39" i="17"/>
  <c r="BX39" i="17"/>
  <c r="AQ36" i="17"/>
  <c r="BR37" i="17"/>
  <c r="BR47" i="17" s="1"/>
  <c r="BJ37" i="17"/>
  <c r="BC40" i="17"/>
  <c r="BG36" i="17"/>
  <c r="AR39" i="17"/>
  <c r="BO36" i="17"/>
  <c r="BO45" i="17" s="1"/>
  <c r="AT37" i="17"/>
  <c r="AT47" i="17" s="1"/>
  <c r="CA38" i="17"/>
  <c r="AK40" i="17"/>
  <c r="BY36" i="17"/>
  <c r="AO38" i="17"/>
  <c r="AR37" i="17"/>
  <c r="BT37" i="17"/>
  <c r="BW36" i="17"/>
  <c r="BW45" i="17" s="1"/>
  <c r="AU38" i="17"/>
  <c r="AI38" i="17"/>
  <c r="AZ39" i="17"/>
  <c r="AW38" i="17"/>
  <c r="AJ39" i="17"/>
  <c r="BC38" i="17"/>
  <c r="BG38" i="17"/>
  <c r="BM38" i="17"/>
  <c r="CC36" i="17"/>
  <c r="CA40" i="17"/>
  <c r="AE40" i="17"/>
  <c r="BP39" i="17"/>
  <c r="BV39" i="17"/>
  <c r="AG40" i="17"/>
  <c r="BS40" i="17"/>
  <c r="BQ40" i="17"/>
  <c r="AY36" i="17"/>
  <c r="AY45" i="17" s="1"/>
  <c r="BY40" i="17"/>
  <c r="BD45" i="17" l="1"/>
  <c r="AW47" i="17"/>
  <c r="AV45" i="17"/>
  <c r="CD45" i="17"/>
  <c r="AK45" i="17"/>
  <c r="AJ45" i="17"/>
  <c r="AK47" i="17"/>
  <c r="CA45" i="17"/>
  <c r="BY47" i="17"/>
  <c r="BL45" i="17"/>
  <c r="AL45" i="17"/>
  <c r="BI45" i="17"/>
  <c r="BK47" i="17"/>
  <c r="CJ38" i="17"/>
  <c r="EB38" i="17" s="1"/>
  <c r="DL38" i="17"/>
  <c r="DF38" i="17"/>
  <c r="CV38" i="17"/>
  <c r="CL38" i="17"/>
  <c r="DU38" i="17"/>
  <c r="DE38" i="17"/>
  <c r="DG38" i="17"/>
  <c r="DX38" i="17"/>
  <c r="DH38" i="17"/>
  <c r="CP38" i="17"/>
  <c r="DD38" i="17"/>
  <c r="DV38" i="17"/>
  <c r="CO38" i="17"/>
  <c r="DC38" i="17"/>
  <c r="CZ38" i="17"/>
  <c r="DO38" i="17"/>
  <c r="CT38" i="17"/>
  <c r="DS38" i="17"/>
  <c r="DP38" i="17"/>
  <c r="DT38" i="17"/>
  <c r="DM38" i="17"/>
  <c r="DR38" i="17"/>
  <c r="CQ38" i="17"/>
  <c r="CY38" i="17"/>
  <c r="CR38" i="17"/>
  <c r="CH38" i="17"/>
  <c r="DW38" i="17"/>
  <c r="DB38" i="17"/>
  <c r="DK38" i="17"/>
  <c r="CW38" i="17"/>
  <c r="DZ38" i="17" s="1"/>
  <c r="CM38" i="17"/>
  <c r="CU38" i="17"/>
  <c r="CX38" i="17"/>
  <c r="CI38" i="17"/>
  <c r="CN38" i="17"/>
  <c r="DA38" i="17"/>
  <c r="DN38" i="17"/>
  <c r="DJ38" i="17"/>
  <c r="CS38" i="17"/>
  <c r="DI38" i="17"/>
  <c r="DQ38" i="17"/>
  <c r="CK38" i="17"/>
  <c r="AM45" i="17"/>
  <c r="BZ45" i="17"/>
  <c r="BN45" i="17"/>
  <c r="BG47" i="17"/>
  <c r="AT45" i="17"/>
  <c r="AU45" i="17"/>
  <c r="CG47" i="17"/>
  <c r="BT47" i="17"/>
  <c r="AP45" i="17"/>
  <c r="BA47" i="17"/>
  <c r="BX45" i="17"/>
  <c r="AJ47" i="17"/>
  <c r="BU45" i="17"/>
  <c r="BH45" i="17"/>
  <c r="BO47" i="17"/>
  <c r="BJ45" i="17"/>
  <c r="BP45" i="17"/>
  <c r="AU47" i="17"/>
  <c r="DX36" i="17"/>
  <c r="CH36" i="17"/>
  <c r="CP36" i="17"/>
  <c r="DL36" i="17"/>
  <c r="DB36" i="17"/>
  <c r="DN36" i="17"/>
  <c r="DU36" i="17"/>
  <c r="CK36" i="17"/>
  <c r="CK45" i="17" s="1"/>
  <c r="CZ36" i="17"/>
  <c r="CW36" i="17"/>
  <c r="CY36" i="17"/>
  <c r="DA36" i="17"/>
  <c r="DJ36" i="17"/>
  <c r="DF36" i="17"/>
  <c r="DP36" i="17"/>
  <c r="CN36" i="17"/>
  <c r="CN45" i="17" s="1"/>
  <c r="CQ36" i="17"/>
  <c r="DE36" i="17"/>
  <c r="DV36" i="17"/>
  <c r="DH36" i="17"/>
  <c r="CV36" i="17"/>
  <c r="CX36" i="17"/>
  <c r="CO36" i="17"/>
  <c r="CS36" i="17"/>
  <c r="CI36" i="17"/>
  <c r="DM36" i="17"/>
  <c r="DD36" i="17"/>
  <c r="DG36" i="17"/>
  <c r="CR36" i="17"/>
  <c r="DT36" i="17"/>
  <c r="DQ36" i="17"/>
  <c r="DO36" i="17"/>
  <c r="CJ36" i="17"/>
  <c r="CT36" i="17"/>
  <c r="CT45" i="17" s="1"/>
  <c r="DR36" i="17"/>
  <c r="DW36" i="17"/>
  <c r="CU36" i="17"/>
  <c r="CL36" i="17"/>
  <c r="DI36" i="17"/>
  <c r="DS36" i="17"/>
  <c r="DC36" i="17"/>
  <c r="DK36" i="17"/>
  <c r="DK45" i="17" s="1"/>
  <c r="CM36" i="17"/>
  <c r="AR47" i="17"/>
  <c r="BG45" i="17"/>
  <c r="CB45" i="17"/>
  <c r="CF45" i="17"/>
  <c r="BC45" i="17"/>
  <c r="AR45" i="17"/>
  <c r="BR45" i="17"/>
  <c r="BV47" i="17"/>
  <c r="AX45" i="17"/>
  <c r="BD47" i="17"/>
  <c r="CD47" i="17"/>
  <c r="BK45" i="17"/>
  <c r="BQ47" i="17"/>
  <c r="DX40" i="17"/>
  <c r="DJ40" i="17"/>
  <c r="CL40" i="17"/>
  <c r="CZ40" i="17"/>
  <c r="DS40" i="17"/>
  <c r="CS40" i="17"/>
  <c r="DE40" i="17"/>
  <c r="CV40" i="17"/>
  <c r="DD40" i="17"/>
  <c r="CP40" i="17"/>
  <c r="DK40" i="17"/>
  <c r="CT40" i="17"/>
  <c r="CR40" i="17"/>
  <c r="CK40" i="17"/>
  <c r="CJ40" i="17"/>
  <c r="DQ40" i="17"/>
  <c r="DL40" i="17"/>
  <c r="DU40" i="17"/>
  <c r="DV40" i="17"/>
  <c r="DT40" i="17"/>
  <c r="CN40" i="17"/>
  <c r="DN40" i="17"/>
  <c r="DI40" i="17"/>
  <c r="CQ40" i="17"/>
  <c r="DO40" i="17"/>
  <c r="DP40" i="17"/>
  <c r="CO40" i="17"/>
  <c r="CM40" i="17"/>
  <c r="DM40" i="17"/>
  <c r="DC40" i="17"/>
  <c r="DB40" i="17"/>
  <c r="CH40" i="17"/>
  <c r="DZ40" i="17" s="1"/>
  <c r="DF40" i="17"/>
  <c r="CU40" i="17"/>
  <c r="CX40" i="17"/>
  <c r="DH40" i="17"/>
  <c r="CW40" i="17"/>
  <c r="DR40" i="17"/>
  <c r="DG40" i="17"/>
  <c r="CY40" i="17"/>
  <c r="DA40" i="17"/>
  <c r="CI40" i="17"/>
  <c r="DW40" i="17"/>
  <c r="AZ47" i="17"/>
  <c r="BH47" i="17"/>
  <c r="AP47" i="17"/>
  <c r="AX47" i="17"/>
  <c r="BU47" i="17"/>
  <c r="CF47" i="17"/>
  <c r="AW45" i="17"/>
  <c r="BB47" i="17"/>
  <c r="AS45" i="17"/>
  <c r="BW47" i="17"/>
  <c r="AS47" i="17"/>
  <c r="DK37" i="17"/>
  <c r="DI37" i="17"/>
  <c r="DI47" i="17" s="1"/>
  <c r="CQ37" i="17"/>
  <c r="CN37" i="17"/>
  <c r="CN47" i="17" s="1"/>
  <c r="DO37" i="17"/>
  <c r="DB37" i="17"/>
  <c r="DC37" i="17"/>
  <c r="CW37" i="17"/>
  <c r="DQ37" i="17"/>
  <c r="DD37" i="17"/>
  <c r="DD47" i="17" s="1"/>
  <c r="CV37" i="17"/>
  <c r="CT37" i="17"/>
  <c r="DP37" i="17"/>
  <c r="CK37" i="17"/>
  <c r="DJ37" i="17"/>
  <c r="DM37" i="17"/>
  <c r="CI37" i="17"/>
  <c r="CO37" i="17"/>
  <c r="CO47" i="17" s="1"/>
  <c r="DE37" i="17"/>
  <c r="DA37" i="17"/>
  <c r="CU37" i="17"/>
  <c r="CS37" i="17"/>
  <c r="CM37" i="17"/>
  <c r="DG37" i="17"/>
  <c r="DG47" i="17" s="1"/>
  <c r="DS37" i="17"/>
  <c r="DX37" i="17"/>
  <c r="CY37" i="17"/>
  <c r="CH37" i="17"/>
  <c r="CJ37" i="17"/>
  <c r="DU37" i="17"/>
  <c r="CL37" i="17"/>
  <c r="CL47" i="17" s="1"/>
  <c r="DR37" i="17"/>
  <c r="CP37" i="17"/>
  <c r="DW37" i="17"/>
  <c r="DV37" i="17"/>
  <c r="CZ37" i="17"/>
  <c r="DN37" i="17"/>
  <c r="DT37" i="17"/>
  <c r="DH37" i="17"/>
  <c r="DH47" i="17" s="1"/>
  <c r="CR37" i="17"/>
  <c r="CR47" i="17" s="1"/>
  <c r="CX37" i="17"/>
  <c r="DL37" i="17"/>
  <c r="DL47" i="17" s="1"/>
  <c r="DF37" i="17"/>
  <c r="AM47" i="17"/>
  <c r="AQ45" i="17"/>
  <c r="BN47" i="17"/>
  <c r="BA45" i="17"/>
  <c r="CC45" i="17"/>
  <c r="CA47" i="17"/>
  <c r="BY45" i="17"/>
  <c r="BJ47" i="17"/>
  <c r="BL47" i="17"/>
  <c r="BS45" i="17"/>
  <c r="CC47" i="17"/>
  <c r="BQ45" i="17"/>
  <c r="AN45" i="17"/>
  <c r="BF47" i="17"/>
  <c r="AZ45" i="17"/>
  <c r="CE45" i="17"/>
  <c r="AQ47" i="17"/>
  <c r="CE47" i="17"/>
  <c r="DG39" i="17"/>
  <c r="CY39" i="17"/>
  <c r="DH39" i="17"/>
  <c r="DS39" i="17"/>
  <c r="DM39" i="17"/>
  <c r="DW39" i="17"/>
  <c r="DB39" i="17"/>
  <c r="CJ39" i="17"/>
  <c r="CI39" i="17"/>
  <c r="DO39" i="17"/>
  <c r="CU39" i="17"/>
  <c r="CO39" i="17"/>
  <c r="DX39" i="17"/>
  <c r="DF39" i="17"/>
  <c r="CX39" i="17"/>
  <c r="DA39" i="17"/>
  <c r="CH39" i="17"/>
  <c r="EB39" i="17" s="1"/>
  <c r="DJ39" i="17"/>
  <c r="CQ39" i="17"/>
  <c r="CR39" i="17"/>
  <c r="DR39" i="17"/>
  <c r="DV39" i="17"/>
  <c r="DQ39" i="17"/>
  <c r="DI39" i="17"/>
  <c r="DP39" i="17"/>
  <c r="DU39" i="17"/>
  <c r="CT39" i="17"/>
  <c r="DK39" i="17"/>
  <c r="CK39" i="17"/>
  <c r="DT39" i="17"/>
  <c r="CM39" i="17"/>
  <c r="CL39" i="17"/>
  <c r="CS39" i="17"/>
  <c r="DE39" i="17"/>
  <c r="DL39" i="17"/>
  <c r="DC39" i="17"/>
  <c r="DN39" i="17"/>
  <c r="CZ39" i="17"/>
  <c r="CW39" i="17"/>
  <c r="CV39" i="17"/>
  <c r="CP39" i="17"/>
  <c r="CN39" i="17"/>
  <c r="DD39" i="17"/>
  <c r="DE45" i="17" l="1"/>
  <c r="CW45" i="17"/>
  <c r="CH45" i="17"/>
  <c r="EB37" i="17"/>
  <c r="CX47" i="17"/>
  <c r="CP47" i="17"/>
  <c r="CI47" i="17"/>
  <c r="DZ47" i="17" s="1"/>
  <c r="DK47" i="17"/>
  <c r="DC45" i="17"/>
  <c r="CJ45" i="17"/>
  <c r="CI45" i="17"/>
  <c r="CQ45" i="17"/>
  <c r="CZ45" i="17"/>
  <c r="EB36" i="17"/>
  <c r="EB41" i="17" s="1"/>
  <c r="DC47" i="17"/>
  <c r="DZ36" i="17"/>
  <c r="DZ37" i="17"/>
  <c r="CJ47" i="17"/>
  <c r="CU47" i="17"/>
  <c r="CU45" i="17"/>
  <c r="CR45" i="17"/>
  <c r="CV45" i="17"/>
  <c r="DZ45" i="17" s="1"/>
  <c r="DJ45" i="17"/>
  <c r="DB45" i="17"/>
  <c r="CS45" i="17"/>
  <c r="CM47" i="17"/>
  <c r="EB40" i="17"/>
  <c r="CO45" i="17"/>
  <c r="CS47" i="17"/>
  <c r="DB47" i="17"/>
  <c r="CL45" i="17"/>
  <c r="CX45" i="17"/>
  <c r="DZ39" i="17"/>
  <c r="CH47" i="17"/>
  <c r="DA47" i="17"/>
  <c r="DG45" i="17"/>
  <c r="DH45" i="17"/>
  <c r="DA45" i="17"/>
  <c r="DL45" i="17"/>
  <c r="CW47" i="17"/>
  <c r="DJ47" i="17"/>
  <c r="DI45" i="17"/>
  <c r="CK47" i="17"/>
  <c r="DF45" i="17"/>
  <c r="CZ47" i="17"/>
  <c r="CT47" i="17"/>
  <c r="DF47" i="17"/>
  <c r="CY47" i="17"/>
  <c r="DE47" i="17"/>
  <c r="CV47" i="17"/>
  <c r="CQ47" i="17"/>
  <c r="CM45" i="17"/>
  <c r="DD45" i="17"/>
  <c r="CY45" i="17"/>
  <c r="CP45" i="17"/>
  <c r="DZ42" i="17" l="1"/>
  <c r="DZ41" i="17"/>
  <c r="EB42" i="17"/>
</calcChain>
</file>

<file path=xl/sharedStrings.xml><?xml version="1.0" encoding="utf-8"?>
<sst xmlns="http://schemas.openxmlformats.org/spreadsheetml/2006/main" count="1762" uniqueCount="314">
  <si>
    <t>Notes: Smoothed averages are three-year moving averages centered on middle year. 2014 and 2015 estimates are for updated metro geographies.</t>
  </si>
  <si>
    <t>Source: JCHS tabulations of 1995-2015 National AHS, annualized with metro-level retail sales of building materials &amp; garden supplies (Moody's Analytics estimated).</t>
  </si>
  <si>
    <t>Home Improvement Expenditures Per Homeowner 2015$</t>
  </si>
  <si>
    <t>Chicago</t>
  </si>
  <si>
    <t>Detroit</t>
  </si>
  <si>
    <t>Los Angeles</t>
  </si>
  <si>
    <t>New York</t>
  </si>
  <si>
    <t>Philadelphia</t>
  </si>
  <si>
    <t>Chicago (3-yr moving avg.)</t>
  </si>
  <si>
    <t>Detroit (3-yr moving avg.)</t>
  </si>
  <si>
    <t>Los Angeles (3-yr moving avg.)</t>
  </si>
  <si>
    <t>New York (3-yr moving avg.)</t>
  </si>
  <si>
    <t>Philadelphia (3-yr moving avg.)</t>
  </si>
  <si>
    <t>Consumer Price Index for All Urban Consumers: All Items</t>
  </si>
  <si>
    <t>Home Improvement Expenditures Per Homeowner - Converted to Nominal $</t>
  </si>
  <si>
    <t>Total Number of Homeowners (Thousands)</t>
  </si>
  <si>
    <t>Notes: Where missing values were present, data was interpolated by calculating the average of adjacent values.</t>
  </si>
  <si>
    <t>Source: JCHS tabulations of Moody's Analytics, U.S. Census Bureau estimates.</t>
  </si>
  <si>
    <t>Source: JCHS tabulations of Moody's Analytics, U.S. Census Bureau estimates, Americal Housing Survey estimates.</t>
  </si>
  <si>
    <r>
      <t xml:space="preserve">Total Nominal Home Improvement Expenditures </t>
    </r>
    <r>
      <rPr>
        <i/>
        <sz val="10"/>
        <color theme="1"/>
        <rFont val="Arial"/>
        <family val="2"/>
      </rPr>
      <t>(Based on 3-yr moving avg. spending estimates)</t>
    </r>
  </si>
  <si>
    <t>Quarterly Seasonal Adjustment Factors</t>
  </si>
  <si>
    <r>
      <t xml:space="preserve">Annual Home Improvement Expenditures </t>
    </r>
    <r>
      <rPr>
        <i/>
        <sz val="10"/>
        <color theme="1"/>
        <rFont val="Arial"/>
        <family val="2"/>
      </rPr>
      <t>(Based on 3-yr moving avg. spending estimates)</t>
    </r>
  </si>
  <si>
    <r>
      <t xml:space="preserve">Quarterly Home Improvement Expenditures </t>
    </r>
    <r>
      <rPr>
        <i/>
        <sz val="10"/>
        <color theme="1"/>
        <rFont val="Arial"/>
        <family val="2"/>
      </rPr>
      <t>(Based on 3-yr moving avg. spending estimates)</t>
    </r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</si>
  <si>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</si>
  <si>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</si>
  <si>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</si>
  <si>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</si>
  <si>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</si>
  <si>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</si>
  <si>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</si>
  <si>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</si>
  <si>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</si>
  <si>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</si>
  <si>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</si>
  <si>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</si>
  <si>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</si>
  <si>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</si>
  <si>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</si>
  <si>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</si>
  <si>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</si>
  <si>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</si>
  <si>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</si>
  <si>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</si>
  <si>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</si>
  <si>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</si>
  <si>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</si>
  <si>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</si>
  <si>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</si>
  <si>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</si>
  <si>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</si>
  <si>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</si>
  <si>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</si>
  <si>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</si>
  <si>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</si>
  <si>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</si>
  <si>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</si>
  <si>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</si>
  <si>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</si>
  <si>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</si>
  <si>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</si>
  <si>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</si>
  <si>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</si>
  <si>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</si>
  <si>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</si>
  <si>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</si>
  <si>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</si>
  <si>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</si>
  <si>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</si>
  <si>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</si>
  <si>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</si>
  <si>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</si>
  <si>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</si>
  <si>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</si>
  <si>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</si>
  <si>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</si>
  <si>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</si>
  <si>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</si>
  <si>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</si>
  <si>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</si>
  <si>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</si>
  <si>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</si>
  <si>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</si>
  <si>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</si>
  <si>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</si>
  <si>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</si>
  <si>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</si>
  <si>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</si>
  <si>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</si>
  <si>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</si>
  <si>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</si>
  <si>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</si>
  <si>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</si>
  <si>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</si>
  <si>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</si>
  <si>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</si>
  <si>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</si>
  <si>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</si>
  <si>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</si>
  <si>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</si>
  <si>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</si>
  <si>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</si>
  <si>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</si>
  <si>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</si>
  <si>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</si>
  <si>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</si>
  <si>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</si>
  <si>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</si>
  <si>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</si>
  <si>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</si>
  <si>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</si>
  <si>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</si>
  <si>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Annualized Expenditures (4-qtr rolling sum)</t>
  </si>
  <si>
    <t>Annualized Growth Rate (%)</t>
  </si>
  <si>
    <t>RR444Q.IUSA_MNEY</t>
  </si>
  <si>
    <t>RR444Q.IUSA_MLOS</t>
  </si>
  <si>
    <t>RR444Q.IUSA_MCHI</t>
  </si>
  <si>
    <t>RR444Q.IUSA_MPHI</t>
  </si>
  <si>
    <t>RR444Q.IUSA_MDET</t>
  </si>
  <si>
    <t>FHX1MEDQ.IUSA_MNEY</t>
  </si>
  <si>
    <t>FHX1MEDQ.IUSA_MLOS</t>
  </si>
  <si>
    <t>FHX1MEDQ.IUSA_MCHI</t>
  </si>
  <si>
    <t>FHX1MEDQ.IUSA_MPHI</t>
  </si>
  <si>
    <t>FHX1MEDQ.IUSA_MDET</t>
  </si>
  <si>
    <t>FHX1.IUSA_MNEY</t>
  </si>
  <si>
    <t>FHX1.IUSA_MLOS</t>
  </si>
  <si>
    <t>FHX1.IUSA_MCHI</t>
  </si>
  <si>
    <t>FHX1.IUSA_MPHI</t>
  </si>
  <si>
    <t>FHX1.IUSA_MDET</t>
  </si>
  <si>
    <t>RHST1M.IUSA_MNEY</t>
  </si>
  <si>
    <t>RHST1M.IUSA_MLOS</t>
  </si>
  <si>
    <t>RHST1M.IUSA_MCHI</t>
  </si>
  <si>
    <t>RHST1M.IUSA_MPHI</t>
  </si>
  <si>
    <t>RHST1M.IUSA_MDET</t>
  </si>
  <si>
    <t>XCPIU.IUSA</t>
  </si>
  <si>
    <t>Description:</t>
  </si>
  <si>
    <t>Retail sales: Building material &amp; garden equipment &amp; supplies dealers, (Mil. USD, SA)</t>
  </si>
  <si>
    <t>Median Sales Price Existing Single-Family Homes, (Ths. USD, SA)</t>
  </si>
  <si>
    <t>Home Sales: Existing Single-Family, (Ths., SAAR)</t>
  </si>
  <si>
    <t>Housing starts: Single-family privately owned, (#, SAAR)</t>
  </si>
  <si>
    <t>CPI: Urban Consumer - All items, (Index 1982-84=100, NSA)</t>
  </si>
  <si>
    <t>Source:</t>
  </si>
  <si>
    <t>U.S. Census Bureau (BOC); Moody's Analytics Estimated</t>
  </si>
  <si>
    <t>National Association of Realtors (NAR): Real Estate Outlook; Moody's Analytics Estimated and Forecasted</t>
  </si>
  <si>
    <t>National Association of Realtors (NAR): Real Estate Outlook; CoreLogic, Inc.: Home Sales; Moody's Analytics Estimated and Forecasted</t>
  </si>
  <si>
    <t>U.S. Census Bureau (BOC): New Residential Construction (C20, C22); Moody's Analytics Estimated</t>
  </si>
  <si>
    <t>U.S. Bureau of Labor Statistics (BLS): Consumer Price Index (CPI) [Series ID = CUUR0000SA0]</t>
  </si>
  <si>
    <t>Frequency:</t>
  </si>
  <si>
    <t>Quarterly</t>
  </si>
  <si>
    <t>Monthly</t>
  </si>
  <si>
    <t>None</t>
  </si>
  <si>
    <t>Conversion Method:</t>
  </si>
  <si>
    <t>SUMMED</t>
  </si>
  <si>
    <t>AVERAGED</t>
  </si>
  <si>
    <t>Geography:</t>
  </si>
  <si>
    <t>United States</t>
  </si>
  <si>
    <t>New York-Newark-Jersey City, NY-NJ-PA</t>
  </si>
  <si>
    <t>Los Angeles-Long Beach-Anaheim, CA</t>
  </si>
  <si>
    <t>Chicago-Naperville-Elgin, IL-IN-WI</t>
  </si>
  <si>
    <t>Philadelphia-Camden-Wilmington, PA-NJ-DE-MD</t>
  </si>
  <si>
    <t>Detroit-Warren-Dearborn, MI</t>
  </si>
  <si>
    <t>Geography FIP:</t>
  </si>
  <si>
    <t>Start Date:</t>
  </si>
  <si>
    <t>Updated Date:</t>
  </si>
  <si>
    <t>n/a</t>
  </si>
  <si>
    <t>Moody's Databuffet Mnemonic:</t>
  </si>
  <si>
    <t>JCHS tabulations of AHS</t>
  </si>
  <si>
    <t>Home Improvement Spending</t>
  </si>
  <si>
    <t>Biennial</t>
  </si>
  <si>
    <t>Interpolation and estimation; see previous tables</t>
  </si>
  <si>
    <t>1995Q1</t>
  </si>
  <si>
    <t>2015Q4</t>
  </si>
  <si>
    <t>L(0) No Lead</t>
  </si>
  <si>
    <t>L(1)</t>
  </si>
  <si>
    <t>L(2)</t>
  </si>
  <si>
    <t>L(3)</t>
  </si>
  <si>
    <t>L(4)</t>
  </si>
  <si>
    <t>L(5)</t>
  </si>
  <si>
    <t>L(6)</t>
  </si>
  <si>
    <t>L(7)</t>
  </si>
  <si>
    <t>L(8)</t>
  </si>
  <si>
    <t>L(9)</t>
  </si>
  <si>
    <t>L(10)</t>
  </si>
  <si>
    <t>Std Deviation</t>
  </si>
  <si>
    <t>Variance</t>
  </si>
  <si>
    <t>Shift in # of Quarters</t>
  </si>
  <si>
    <t>4 Quarter Lead</t>
  </si>
  <si>
    <t>5 Quarter Lead</t>
  </si>
  <si>
    <t>8 Quarter Lead</t>
  </si>
  <si>
    <t>1 / Variance</t>
  </si>
  <si>
    <t>Correlation @ Selected Lead</t>
  </si>
  <si>
    <t>Share of 1 / Variance (%)</t>
  </si>
  <si>
    <t>Share of Correlation @ Selected Lead (%)</t>
  </si>
  <si>
    <t>Measures of Input Quality:</t>
  </si>
  <si>
    <t>Average of Columns W and X</t>
  </si>
  <si>
    <t xml:space="preserve">Within-Metro Shares </t>
  </si>
  <si>
    <t>Metro Area Averages (Excluding NYC)</t>
  </si>
  <si>
    <t>Leading Indicator of Home Improvement Activity</t>
  </si>
  <si>
    <t>Model Weight</t>
  </si>
  <si>
    <t>AHS-Based Home Improvement Spending</t>
  </si>
  <si>
    <t>Model Inputs</t>
  </si>
  <si>
    <t>Model OUTPUT</t>
  </si>
  <si>
    <t>Benchmark</t>
  </si>
  <si>
    <t>Correlation with AHS-Based Benchmark:</t>
  </si>
  <si>
    <t>Additional Figures: Model Results vs. Benchmark for each of the five metro areas</t>
  </si>
  <si>
    <t>Owners (thousands)</t>
  </si>
  <si>
    <t>Per Owner Spend</t>
  </si>
  <si>
    <t>Boston</t>
  </si>
  <si>
    <t>Houston</t>
  </si>
  <si>
    <t>Miami</t>
  </si>
  <si>
    <t>Washington DC</t>
  </si>
  <si>
    <t>Seattle</t>
  </si>
  <si>
    <t>2014-2015</t>
  </si>
  <si>
    <t xml:space="preserve">2012-2013 </t>
  </si>
  <si>
    <t>Boston-Cambridge-Newton, MA-NH</t>
  </si>
  <si>
    <t>Houston-The Woodlands-Sugar Land, TX</t>
  </si>
  <si>
    <t>Miami-Fort Lauderdale-West Palm Beach, FL</t>
  </si>
  <si>
    <t>Seattle-Tacoma-Bellevue, WA</t>
  </si>
  <si>
    <t>Washington-Arlington-Alexandria, DC-VA-MD-WV</t>
  </si>
  <si>
    <t>Retail Sales Series (U.S. Census Bureau (BOC); Moody's Analytics Estimated)</t>
  </si>
  <si>
    <t>Home Improvement Spending (thousands)</t>
  </si>
  <si>
    <t>Annualized AHS-Based Aggregate HI Spending (000s)</t>
  </si>
  <si>
    <t>SA Factor</t>
  </si>
  <si>
    <t>1000's of Homeowners (from Moody's / US Census Bureau)</t>
  </si>
  <si>
    <t>Nominal AHS-Based Statistics</t>
  </si>
  <si>
    <t>2012Q4</t>
  </si>
  <si>
    <t>2012Q3</t>
  </si>
  <si>
    <t>2012Q2</t>
  </si>
  <si>
    <t>2012Q1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</si>
  <si>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</si>
  <si>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</si>
  <si>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</si>
  <si>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</si>
  <si>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</si>
  <si>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</si>
  <si>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</si>
  <si>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</si>
  <si>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</si>
  <si>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</si>
  <si>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</si>
  <si>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Quarterly AHS-Based Benchmarks: Annualized Growth in Aggregate HI Spending (%)</t>
  </si>
  <si>
    <t xml:space="preserve">Quarterly AHS-Based Benchmarks: Annualized Aggregate HI Spending </t>
  </si>
  <si>
    <t>Quarterly AHS-Based Benchmarks: Aggregate HI Spending ($)</t>
  </si>
  <si>
    <t>Smoothed Annualized AHS-Based Per Owner HI Spending ($)</t>
  </si>
  <si>
    <t>Annualized AHS-Based Per Owner HI Spending  ($)</t>
  </si>
  <si>
    <t>Re-Estimated Aggregate HI Expenditures ($)</t>
  </si>
  <si>
    <t xml:space="preserve">U.S. </t>
  </si>
  <si>
    <t>Measures of Volatility
(Based on Shifted Series, See Table 7):</t>
  </si>
  <si>
    <t xml:space="preserve">Final Weights </t>
  </si>
  <si>
    <t>Averaged Benchmarks: 5 metros</t>
  </si>
  <si>
    <t>Averaged LIRA: 5 metros</t>
  </si>
  <si>
    <t>Average Cross the Five Metropolitan Areas: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</si>
  <si>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</si>
  <si>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</si>
  <si>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</si>
  <si>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</si>
  <si>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</si>
  <si>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</si>
  <si>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</si>
  <si>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</si>
  <si>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</si>
  <si>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</si>
  <si>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</si>
  <si>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</si>
  <si>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</si>
  <si>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</si>
  <si>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</si>
  <si>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</si>
  <si>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</si>
  <si>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</si>
  <si>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</si>
  <si>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</si>
  <si>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</si>
  <si>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</si>
  <si>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</si>
  <si>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 xml:space="preserve">Average Excluding New York </t>
  </si>
  <si>
    <t>Std Dev of Benchmark</t>
  </si>
  <si>
    <t>Std Dev of Projections</t>
  </si>
  <si>
    <t>Standard</t>
  </si>
  <si>
    <t>Deviation</t>
  </si>
  <si>
    <t>SUMMARY OUTPUT: 5 metro areas</t>
  </si>
  <si>
    <t>Averaged Benchmarks: 4 metros</t>
  </si>
  <si>
    <t>Averaged LIRA: 4 metros</t>
  </si>
  <si>
    <t>Variable:</t>
  </si>
  <si>
    <t>Native Frequency:</t>
  </si>
  <si>
    <t>Step 1: Nominalizing Non-Dollar Inputs: Starts, Home Sales, and Remodeling Projects</t>
  </si>
  <si>
    <t>Step 2: Smoothing Select Inputs: Starts, Home Sales, and Remodeling Projects (4-quarter trailing average)</t>
  </si>
  <si>
    <t>Step 3: Annualized Growth Rate in Finalized Nominal Inputs (%)</t>
  </si>
  <si>
    <t>Y: Averaged Benchmarks: 4 metros</t>
  </si>
  <si>
    <t>X: Averaged LIRA: 4 metros</t>
  </si>
  <si>
    <t>Y: Averaged Benchmarks: 5 metros</t>
  </si>
  <si>
    <t>X: Averaged LIRA: 5 metros</t>
  </si>
  <si>
    <t>Table 9: AHS-Based Estimates for Testing Model in Five Other Metro Areas</t>
  </si>
  <si>
    <t>Table 9: Additional AHS-Based data for Model Testing in Five Other Metropolitan Areas</t>
  </si>
  <si>
    <r>
      <t xml:space="preserve">Table 7: Benchmark Spending, </t>
    </r>
    <r>
      <rPr>
        <b/>
        <u/>
        <sz val="16"/>
        <color theme="1"/>
        <rFont val="Arial"/>
        <family val="2"/>
      </rPr>
      <t xml:space="preserve">Shifted Inputs
</t>
    </r>
    <r>
      <rPr>
        <b/>
        <sz val="16"/>
        <color theme="1"/>
        <rFont val="Arial"/>
        <family val="2"/>
      </rPr>
      <t>at chosen quartely leads, and Final Model Output</t>
    </r>
  </si>
  <si>
    <t>Appendix A: Metro Projections Model Methodology</t>
  </si>
  <si>
    <t>Table 1: Calculation of Aggregate Home Improvement Expenditures on an Annual Basis for Five Metropolitan Areas</t>
  </si>
  <si>
    <t>Table 2: Calculation of Aggregate Home Improvement Expenditures on an Quarterly Basis for Five Metropolitan Areas</t>
  </si>
  <si>
    <t>Table 3: Calculation of "Benchmark Spending":  Annualized Growth in Home Improvement Expenditures on an Quarterly Basis for Five Metropolitan Areas</t>
  </si>
  <si>
    <t>Table 6: Correlations with Benchmark Spending at Varying Leads, Measure of Volatility, and Weight Calculations: 1995:Q4 - 2015:Q4</t>
  </si>
  <si>
    <t>Table 7: Benchmark Spending, Shifted Inputs (at chosen quartely leads), and Projection Model Output</t>
  </si>
  <si>
    <t>Table 4: Calculation of Annualized Growth in Final Model Inputs</t>
  </si>
  <si>
    <t>Table 5: Annualized Growth Rate in Benchmark Spending and Finalized Inputs</t>
  </si>
  <si>
    <r>
      <t xml:space="preserve">Table 5: Annualized Growth Rate in Benchmark Spending and Finalized Inputs (Before Adding Leads) </t>
    </r>
    <r>
      <rPr>
        <sz val="16"/>
        <color theme="1"/>
        <rFont val="Arial"/>
        <family val="2"/>
      </rPr>
      <t>(Percent)</t>
    </r>
  </si>
  <si>
    <t>SUMMARY OUTPUT: 4 metro areas</t>
  </si>
  <si>
    <t>Table 3: Calculation of "Benchmark Spending":  Annualized Growth in Home Improvement Expenditures on a Quarterly Basis for Five Metropolitan Areas</t>
  </si>
  <si>
    <r>
      <t xml:space="preserve">Table 4: Calculation of Annualized Growth in Final Model Inputs </t>
    </r>
    <r>
      <rPr>
        <sz val="16"/>
        <color theme="1"/>
        <rFont val="Arial"/>
        <family val="2"/>
      </rPr>
      <t>(based on data retreived from Moody's Databuffet and BuildFax)</t>
    </r>
  </si>
  <si>
    <t>BuildFax Remodeling Project Count</t>
  </si>
  <si>
    <t>BuildFax</t>
  </si>
  <si>
    <t>Table 6: Correlations w/ Benchmark Spending at Varying Leads,
Measure of Volatility, and Weight Calculations: 1995:Q4 - 2015:Q4</t>
  </si>
  <si>
    <t xml:space="preserve">Notes: Time period for remodeling project series is shorter due to lack of historical data. </t>
  </si>
  <si>
    <t>Historical Weights (Pre-BuildFax)</t>
  </si>
  <si>
    <t>Table 8: Regressions of Projected Spending on Benchmark Spending</t>
  </si>
  <si>
    <t>Table 8: Regression of Projected Spending on Benchmark Spending</t>
  </si>
  <si>
    <t>To accompany "Projecting Home Improvement Spending at the Metropolitan Area Level", E. La Jeunesse, September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</si>
</sst>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0.0%"/>
    <numFmt numFmtId="169" formatCode="0.000%"/>
    <numFmt numFmtId="170" formatCode="_(&quot;$&quot;* #,##0_);_(&quot;$&quot;* \(#,##0\);_(&quot;$&quot;* &quot;-&quot;??_);_(@_)"/>
    <numFmt numFmtId="171" formatCode="_(* #,##0.000_);_(* \(#,##0.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451">
    <xf numFmtId="0" fontId="0" fillId="0" borderId="0" xfId="0"/>
    <xf numFmtId="0" fontId="5" fillId="0" borderId="0" xfId="0" applyFont="1"/>
    <xf numFmtId="0" fontId="5" fillId="0" borderId="1" xfId="0" applyFont="1" applyBorder="1"/>
    <xf numFmtId="0" fontId="0" fillId="0" borderId="0" xfId="0" applyFont="1"/>
    <xf numFmtId="0" fontId="5" fillId="0" borderId="0" xfId="0" applyFont="1" applyFill="1"/>
    <xf numFmtId="3" fontId="0" fillId="0" borderId="0" xfId="0" applyNumberFormat="1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5" fillId="5" borderId="0" xfId="0" applyFont="1" applyFill="1"/>
    <xf numFmtId="3" fontId="0" fillId="5" borderId="0" xfId="0" applyNumberFormat="1" applyFill="1"/>
    <xf numFmtId="0" fontId="5" fillId="0" borderId="1" xfId="0" applyFont="1" applyFill="1" applyBorder="1"/>
    <xf numFmtId="164" fontId="0" fillId="0" borderId="0" xfId="0" applyNumberFormat="1"/>
    <xf numFmtId="0" fontId="5" fillId="7" borderId="0" xfId="0" applyFont="1" applyFill="1"/>
    <xf numFmtId="0" fontId="0" fillId="7" borderId="0" xfId="0" applyFill="1"/>
    <xf numFmtId="0" fontId="6" fillId="7" borderId="0" xfId="0" applyFont="1" applyFill="1"/>
    <xf numFmtId="165" fontId="0" fillId="0" borderId="0" xfId="1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8" borderId="0" xfId="0" applyFill="1"/>
    <xf numFmtId="0" fontId="8" fillId="2" borderId="0" xfId="0" applyFont="1" applyFill="1"/>
    <xf numFmtId="0" fontId="9" fillId="2" borderId="0" xfId="0" applyFont="1" applyFill="1"/>
    <xf numFmtId="0" fontId="8" fillId="0" borderId="0" xfId="0" applyFont="1" applyFill="1"/>
    <xf numFmtId="0" fontId="9" fillId="0" borderId="0" xfId="0" applyFont="1" applyFill="1"/>
    <xf numFmtId="0" fontId="3" fillId="0" borderId="7" xfId="0" applyFont="1" applyBorder="1" applyAlignment="1">
      <alignment wrapText="1"/>
    </xf>
    <xf numFmtId="0" fontId="3" fillId="0" borderId="0" xfId="0" applyFont="1"/>
    <xf numFmtId="0" fontId="10" fillId="2" borderId="0" xfId="0" applyFont="1" applyFill="1"/>
    <xf numFmtId="0" fontId="10" fillId="0" borderId="0" xfId="0" applyFont="1" applyFill="1"/>
    <xf numFmtId="170" fontId="9" fillId="2" borderId="0" xfId="2" applyNumberFormat="1" applyFont="1" applyFill="1"/>
    <xf numFmtId="170" fontId="9" fillId="0" borderId="0" xfId="2" applyNumberFormat="1" applyFont="1" applyFill="1"/>
    <xf numFmtId="170" fontId="3" fillId="0" borderId="8" xfId="2" applyNumberFormat="1" applyFont="1" applyBorder="1" applyAlignment="1">
      <alignment horizontal="center" vertical="center" wrapText="1"/>
    </xf>
    <xf numFmtId="170" fontId="3" fillId="0" borderId="9" xfId="2" applyNumberFormat="1" applyFont="1" applyBorder="1" applyAlignment="1">
      <alignment horizontal="center" vertical="center" wrapText="1"/>
    </xf>
    <xf numFmtId="170" fontId="0" fillId="0" borderId="0" xfId="2" applyNumberFormat="1" applyFont="1"/>
    <xf numFmtId="169" fontId="1" fillId="10" borderId="0" xfId="3" applyNumberFormat="1" applyFont="1" applyFill="1" applyBorder="1"/>
    <xf numFmtId="170" fontId="0" fillId="12" borderId="0" xfId="2" applyNumberFormat="1" applyFont="1" applyFill="1"/>
    <xf numFmtId="43" fontId="0" fillId="12" borderId="0" xfId="1" applyFont="1" applyFill="1"/>
    <xf numFmtId="0" fontId="0" fillId="13" borderId="0" xfId="0" applyFill="1"/>
    <xf numFmtId="0" fontId="12" fillId="0" borderId="0" xfId="0" applyFont="1"/>
    <xf numFmtId="0" fontId="11" fillId="13" borderId="0" xfId="0" applyFont="1" applyFill="1"/>
    <xf numFmtId="14" fontId="0" fillId="0" borderId="0" xfId="0" applyNumberFormat="1"/>
    <xf numFmtId="22" fontId="0" fillId="13" borderId="0" xfId="0" applyNumberFormat="1" applyFill="1"/>
    <xf numFmtId="22" fontId="0" fillId="0" borderId="0" xfId="0" applyNumberFormat="1"/>
    <xf numFmtId="0" fontId="11" fillId="4" borderId="0" xfId="0" applyFont="1" applyFill="1"/>
    <xf numFmtId="0" fontId="12" fillId="4" borderId="0" xfId="0" applyFont="1" applyFill="1"/>
    <xf numFmtId="165" fontId="0" fillId="4" borderId="0" xfId="1" applyNumberFormat="1" applyFont="1" applyFill="1" applyAlignment="1">
      <alignment horizontal="left"/>
    </xf>
    <xf numFmtId="0" fontId="11" fillId="0" borderId="0" xfId="0" applyFont="1" applyFill="1"/>
    <xf numFmtId="14" fontId="0" fillId="0" borderId="0" xfId="0" applyNumberFormat="1" applyFill="1"/>
    <xf numFmtId="22" fontId="0" fillId="0" borderId="0" xfId="0" applyNumberFormat="1" applyFill="1"/>
    <xf numFmtId="165" fontId="0" fillId="0" borderId="0" xfId="1" applyNumberFormat="1" applyFont="1" applyFill="1"/>
    <xf numFmtId="0" fontId="12" fillId="0" borderId="0" xfId="0" applyFont="1" applyFill="1"/>
    <xf numFmtId="14" fontId="0" fillId="4" borderId="0" xfId="0" applyNumberFormat="1" applyFill="1"/>
    <xf numFmtId="22" fontId="0" fillId="4" borderId="0" xfId="0" applyNumberFormat="1" applyFill="1"/>
    <xf numFmtId="165" fontId="0" fillId="4" borderId="0" xfId="1" applyNumberFormat="1" applyFont="1" applyFill="1"/>
    <xf numFmtId="0" fontId="3" fillId="4" borderId="0" xfId="0" applyFont="1" applyFill="1"/>
    <xf numFmtId="0" fontId="3" fillId="0" borderId="0" xfId="0" applyFont="1" applyFill="1"/>
    <xf numFmtId="0" fontId="12" fillId="8" borderId="0" xfId="0" applyFont="1" applyFill="1" applyAlignment="1">
      <alignment wrapText="1"/>
    </xf>
    <xf numFmtId="0" fontId="12" fillId="8" borderId="0" xfId="0" applyFont="1" applyFill="1"/>
    <xf numFmtId="15" fontId="12" fillId="8" borderId="0" xfId="0" applyNumberFormat="1" applyFont="1" applyFill="1"/>
    <xf numFmtId="15" fontId="12" fillId="8" borderId="0" xfId="4" applyNumberFormat="1" applyFont="1" applyFill="1"/>
    <xf numFmtId="165" fontId="0" fillId="6" borderId="2" xfId="1" applyNumberFormat="1" applyFont="1" applyFill="1" applyBorder="1"/>
    <xf numFmtId="165" fontId="0" fillId="6" borderId="3" xfId="1" applyNumberFormat="1" applyFont="1" applyFill="1" applyBorder="1"/>
    <xf numFmtId="165" fontId="0" fillId="6" borderId="4" xfId="1" applyNumberFormat="1" applyFont="1" applyFill="1" applyBorder="1"/>
    <xf numFmtId="165" fontId="0" fillId="6" borderId="5" xfId="1" applyNumberFormat="1" applyFont="1" applyFill="1" applyBorder="1"/>
    <xf numFmtId="165" fontId="0" fillId="6" borderId="0" xfId="1" applyNumberFormat="1" applyFont="1" applyFill="1" applyBorder="1"/>
    <xf numFmtId="165" fontId="0" fillId="6" borderId="6" xfId="1" applyNumberFormat="1" applyFont="1" applyFill="1" applyBorder="1"/>
    <xf numFmtId="165" fontId="0" fillId="6" borderId="7" xfId="1" applyNumberFormat="1" applyFont="1" applyFill="1" applyBorder="1"/>
    <xf numFmtId="165" fontId="0" fillId="6" borderId="8" xfId="1" applyNumberFormat="1" applyFont="1" applyFill="1" applyBorder="1"/>
    <xf numFmtId="165" fontId="0" fillId="6" borderId="9" xfId="1" applyNumberFormat="1" applyFont="1" applyFill="1" applyBorder="1"/>
    <xf numFmtId="0" fontId="8" fillId="14" borderId="0" xfId="0" applyFont="1" applyFill="1"/>
    <xf numFmtId="170" fontId="9" fillId="14" borderId="0" xfId="2" applyNumberFormat="1" applyFont="1" applyFill="1"/>
    <xf numFmtId="0" fontId="9" fillId="14" borderId="0" xfId="0" applyFont="1" applyFill="1"/>
    <xf numFmtId="0" fontId="11" fillId="14" borderId="0" xfId="0" applyFont="1" applyFill="1"/>
    <xf numFmtId="0" fontId="3" fillId="14" borderId="0" xfId="0" applyFont="1" applyFill="1"/>
    <xf numFmtId="0" fontId="12" fillId="14" borderId="0" xfId="0" applyFont="1" applyFill="1"/>
    <xf numFmtId="0" fontId="0" fillId="14" borderId="0" xfId="0" applyFill="1"/>
    <xf numFmtId="14" fontId="0" fillId="14" borderId="0" xfId="0" applyNumberFormat="1" applyFill="1"/>
    <xf numFmtId="22" fontId="0" fillId="14" borderId="0" xfId="0" applyNumberFormat="1" applyFill="1"/>
    <xf numFmtId="165" fontId="0" fillId="14" borderId="0" xfId="1" applyNumberFormat="1" applyFont="1" applyFill="1"/>
    <xf numFmtId="165" fontId="12" fillId="14" borderId="0" xfId="1" applyNumberFormat="1" applyFont="1" applyFill="1"/>
    <xf numFmtId="165" fontId="0" fillId="14" borderId="0" xfId="1" applyNumberFormat="1" applyFont="1" applyFill="1" applyAlignment="1">
      <alignment horizontal="left"/>
    </xf>
    <xf numFmtId="0" fontId="13" fillId="2" borderId="0" xfId="0" applyFont="1" applyFill="1"/>
    <xf numFmtId="165" fontId="0" fillId="9" borderId="2" xfId="1" applyNumberFormat="1" applyFont="1" applyFill="1" applyBorder="1"/>
    <xf numFmtId="165" fontId="0" fillId="9" borderId="3" xfId="1" applyNumberFormat="1" applyFont="1" applyFill="1" applyBorder="1"/>
    <xf numFmtId="165" fontId="0" fillId="9" borderId="5" xfId="1" applyNumberFormat="1" applyFont="1" applyFill="1" applyBorder="1"/>
    <xf numFmtId="165" fontId="0" fillId="9" borderId="0" xfId="1" applyNumberFormat="1" applyFont="1" applyFill="1" applyBorder="1"/>
    <xf numFmtId="165" fontId="0" fillId="9" borderId="7" xfId="1" applyNumberFormat="1" applyFont="1" applyFill="1" applyBorder="1"/>
    <xf numFmtId="165" fontId="0" fillId="9" borderId="8" xfId="1" applyNumberFormat="1" applyFont="1" applyFill="1" applyBorder="1"/>
    <xf numFmtId="165" fontId="0" fillId="9" borderId="0" xfId="1" applyNumberFormat="1" applyFont="1" applyFill="1"/>
    <xf numFmtId="165" fontId="12" fillId="9" borderId="0" xfId="1" applyNumberFormat="1" applyFont="1" applyFill="1"/>
    <xf numFmtId="165" fontId="0" fillId="11" borderId="0" xfId="1" applyNumberFormat="1" applyFont="1" applyFill="1" applyBorder="1"/>
    <xf numFmtId="167" fontId="0" fillId="9" borderId="0" xfId="1" applyNumberFormat="1" applyFont="1" applyFill="1" applyBorder="1"/>
    <xf numFmtId="167" fontId="0" fillId="4" borderId="0" xfId="1" applyNumberFormat="1" applyFont="1" applyFill="1" applyBorder="1"/>
    <xf numFmtId="167" fontId="0" fillId="0" borderId="0" xfId="1" applyNumberFormat="1" applyFont="1" applyFill="1" applyBorder="1"/>
    <xf numFmtId="167" fontId="0" fillId="15" borderId="0" xfId="1" applyNumberFormat="1" applyFont="1" applyFill="1" applyBorder="1"/>
    <xf numFmtId="167" fontId="12" fillId="9" borderId="0" xfId="1" applyNumberFormat="1" applyFont="1" applyFill="1" applyBorder="1"/>
    <xf numFmtId="167" fontId="0" fillId="3" borderId="0" xfId="1" applyNumberFormat="1" applyFont="1" applyFill="1" applyBorder="1"/>
    <xf numFmtId="0" fontId="12" fillId="8" borderId="0" xfId="0" applyFont="1" applyFill="1" applyAlignment="1"/>
    <xf numFmtId="15" fontId="12" fillId="8" borderId="0" xfId="0" applyNumberFormat="1" applyFont="1" applyFill="1" applyAlignment="1"/>
    <xf numFmtId="15" fontId="12" fillId="8" borderId="0" xfId="4" applyNumberFormat="1" applyFont="1" applyFill="1" applyAlignment="1"/>
    <xf numFmtId="0" fontId="0" fillId="8" borderId="0" xfId="0" applyFill="1" applyAlignment="1"/>
    <xf numFmtId="167" fontId="3" fillId="4" borderId="0" xfId="1" applyNumberFormat="1" applyFont="1" applyFill="1" applyBorder="1"/>
    <xf numFmtId="167" fontId="3" fillId="15" borderId="0" xfId="1" applyNumberFormat="1" applyFont="1" applyFill="1" applyBorder="1"/>
    <xf numFmtId="167" fontId="3" fillId="9" borderId="0" xfId="1" applyNumberFormat="1" applyFont="1" applyFill="1" applyBorder="1"/>
    <xf numFmtId="0" fontId="0" fillId="4" borderId="2" xfId="0" applyFill="1" applyBorder="1"/>
    <xf numFmtId="0" fontId="3" fillId="4" borderId="3" xfId="0" applyFont="1" applyFill="1" applyBorder="1"/>
    <xf numFmtId="0" fontId="12" fillId="4" borderId="3" xfId="0" applyFont="1" applyFill="1" applyBorder="1"/>
    <xf numFmtId="166" fontId="0" fillId="0" borderId="3" xfId="0" applyNumberFormat="1" applyFill="1" applyBorder="1"/>
    <xf numFmtId="0" fontId="0" fillId="4" borderId="5" xfId="0" applyFill="1" applyBorder="1"/>
    <xf numFmtId="0" fontId="3" fillId="4" borderId="0" xfId="0" applyFont="1" applyFill="1" applyBorder="1"/>
    <xf numFmtId="0" fontId="12" fillId="4" borderId="0" xfId="0" applyFont="1" applyFill="1" applyBorder="1"/>
    <xf numFmtId="166" fontId="0" fillId="0" borderId="0" xfId="0" applyNumberFormat="1" applyFill="1" applyBorder="1"/>
    <xf numFmtId="0" fontId="11" fillId="4" borderId="5" xfId="0" applyFont="1" applyFill="1" applyBorder="1"/>
    <xf numFmtId="0" fontId="0" fillId="4" borderId="7" xfId="0" applyFill="1" applyBorder="1"/>
    <xf numFmtId="0" fontId="3" fillId="4" borderId="8" xfId="0" applyFont="1" applyFill="1" applyBorder="1"/>
    <xf numFmtId="0" fontId="12" fillId="4" borderId="8" xfId="0" applyFont="1" applyFill="1" applyBorder="1"/>
    <xf numFmtId="166" fontId="0" fillId="0" borderId="8" xfId="0" applyNumberFormat="1" applyFill="1" applyBorder="1"/>
    <xf numFmtId="0" fontId="0" fillId="0" borderId="5" xfId="0" applyFill="1" applyBorder="1"/>
    <xf numFmtId="0" fontId="3" fillId="0" borderId="0" xfId="0" applyFont="1" applyFill="1" applyBorder="1"/>
    <xf numFmtId="0" fontId="12" fillId="0" borderId="0" xfId="0" applyFont="1" applyFill="1" applyBorder="1"/>
    <xf numFmtId="0" fontId="11" fillId="4" borderId="2" xfId="0" applyFont="1" applyFill="1" applyBorder="1"/>
    <xf numFmtId="0" fontId="11" fillId="0" borderId="5" xfId="0" applyFont="1" applyFill="1" applyBorder="1"/>
    <xf numFmtId="0" fontId="11" fillId="4" borderId="7" xfId="0" applyFont="1" applyFill="1" applyBorder="1"/>
    <xf numFmtId="2" fontId="3" fillId="0" borderId="3" xfId="0" applyNumberFormat="1" applyFont="1" applyFill="1" applyBorder="1"/>
    <xf numFmtId="2" fontId="0" fillId="0" borderId="4" xfId="0" applyNumberFormat="1" applyFill="1" applyBorder="1"/>
    <xf numFmtId="2" fontId="3" fillId="0" borderId="0" xfId="0" applyNumberFormat="1" applyFont="1" applyFill="1" applyBorder="1"/>
    <xf numFmtId="2" fontId="0" fillId="0" borderId="6" xfId="0" applyNumberFormat="1" applyFill="1" applyBorder="1"/>
    <xf numFmtId="2" fontId="3" fillId="5" borderId="12" xfId="0" applyNumberFormat="1" applyFont="1" applyFill="1" applyBorder="1"/>
    <xf numFmtId="2" fontId="3" fillId="0" borderId="8" xfId="0" applyNumberFormat="1" applyFont="1" applyFill="1" applyBorder="1"/>
    <xf numFmtId="2" fontId="0" fillId="0" borderId="9" xfId="0" applyNumberFormat="1" applyFill="1" applyBorder="1"/>
    <xf numFmtId="2" fontId="0" fillId="5" borderId="12" xfId="0" applyNumberFormat="1" applyFont="1" applyFill="1" applyBorder="1"/>
    <xf numFmtId="2" fontId="3" fillId="0" borderId="6" xfId="0" applyNumberFormat="1" applyFont="1" applyFill="1" applyBorder="1"/>
    <xf numFmtId="0" fontId="0" fillId="14" borderId="0" xfId="0" applyFill="1" applyBorder="1"/>
    <xf numFmtId="0" fontId="0" fillId="0" borderId="0" xfId="0" applyFill="1" applyBorder="1"/>
    <xf numFmtId="0" fontId="11" fillId="0" borderId="0" xfId="0" applyFont="1" applyFill="1" applyBorder="1"/>
    <xf numFmtId="166" fontId="0" fillId="0" borderId="5" xfId="0" applyNumberFormat="1" applyFill="1" applyBorder="1"/>
    <xf numFmtId="166" fontId="0" fillId="0" borderId="7" xfId="0" applyNumberForma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9" xfId="0" applyNumberFormat="1" applyFill="1" applyBorder="1"/>
    <xf numFmtId="0" fontId="2" fillId="14" borderId="0" xfId="0" applyFont="1" applyFill="1" applyAlignment="1">
      <alignment horizontal="center" vertical="center" wrapText="1"/>
    </xf>
    <xf numFmtId="164" fontId="0" fillId="0" borderId="0" xfId="0" applyNumberFormat="1" applyFill="1"/>
    <xf numFmtId="0" fontId="0" fillId="0" borderId="3" xfId="0" applyFill="1" applyBorder="1"/>
    <xf numFmtId="164" fontId="0" fillId="0" borderId="2" xfId="0" applyNumberFormat="1" applyFill="1" applyBorder="1"/>
    <xf numFmtId="164" fontId="0" fillId="0" borderId="4" xfId="0" applyNumberFormat="1" applyFill="1" applyBorder="1"/>
    <xf numFmtId="0" fontId="0" fillId="0" borderId="8" xfId="0" applyFill="1" applyBorder="1"/>
    <xf numFmtId="166" fontId="0" fillId="0" borderId="2" xfId="0" applyNumberFormat="1" applyFill="1" applyBorder="1"/>
    <xf numFmtId="0" fontId="10" fillId="2" borderId="0" xfId="0" applyFont="1" applyFill="1" applyBorder="1" applyAlignment="1">
      <alignment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3" fillId="5" borderId="0" xfId="0" applyFont="1" applyFill="1" applyBorder="1"/>
    <xf numFmtId="0" fontId="12" fillId="8" borderId="0" xfId="0" applyFont="1" applyFill="1" applyBorder="1"/>
    <xf numFmtId="166" fontId="0" fillId="8" borderId="0" xfId="0" applyNumberFormat="1" applyFill="1" applyBorder="1"/>
    <xf numFmtId="2" fontId="0" fillId="8" borderId="0" xfId="0" applyNumberFormat="1" applyFill="1" applyBorder="1"/>
    <xf numFmtId="2" fontId="3" fillId="8" borderId="0" xfId="0" applyNumberFormat="1" applyFont="1" applyFill="1" applyBorder="1"/>
    <xf numFmtId="0" fontId="11" fillId="8" borderId="0" xfId="0" applyFont="1" applyFill="1" applyBorder="1"/>
    <xf numFmtId="168" fontId="0" fillId="0" borderId="2" xfId="3" applyNumberFormat="1" applyFont="1" applyFill="1" applyBorder="1"/>
    <xf numFmtId="168" fontId="0" fillId="0" borderId="3" xfId="3" applyNumberFormat="1" applyFont="1" applyFill="1" applyBorder="1"/>
    <xf numFmtId="168" fontId="0" fillId="0" borderId="4" xfId="3" applyNumberFormat="1" applyFont="1" applyFill="1" applyBorder="1"/>
    <xf numFmtId="168" fontId="0" fillId="0" borderId="5" xfId="3" applyNumberFormat="1" applyFont="1" applyFill="1" applyBorder="1"/>
    <xf numFmtId="168" fontId="0" fillId="0" borderId="0" xfId="3" applyNumberFormat="1" applyFont="1" applyFill="1" applyBorder="1"/>
    <xf numFmtId="168" fontId="0" fillId="0" borderId="6" xfId="3" applyNumberFormat="1" applyFont="1" applyFill="1" applyBorder="1"/>
    <xf numFmtId="168" fontId="0" fillId="0" borderId="7" xfId="3" applyNumberFormat="1" applyFont="1" applyFill="1" applyBorder="1"/>
    <xf numFmtId="168" fontId="0" fillId="0" borderId="8" xfId="3" applyNumberFormat="1" applyFont="1" applyFill="1" applyBorder="1"/>
    <xf numFmtId="168" fontId="0" fillId="0" borderId="9" xfId="3" applyNumberFormat="1" applyFont="1" applyFill="1" applyBorder="1"/>
    <xf numFmtId="168" fontId="0" fillId="14" borderId="0" xfId="0" applyNumberFormat="1" applyFill="1"/>
    <xf numFmtId="0" fontId="9" fillId="2" borderId="0" xfId="0" applyFont="1" applyFill="1" applyBorder="1"/>
    <xf numFmtId="0" fontId="2" fillId="14" borderId="0" xfId="0" applyFont="1" applyFill="1" applyBorder="1" applyAlignment="1">
      <alignment horizontal="center" vertical="center" wrapText="1"/>
    </xf>
    <xf numFmtId="0" fontId="3" fillId="13" borderId="0" xfId="0" applyFont="1" applyFill="1"/>
    <xf numFmtId="9" fontId="12" fillId="4" borderId="0" xfId="3" applyFont="1" applyFill="1"/>
    <xf numFmtId="9" fontId="12" fillId="0" borderId="0" xfId="3" applyFont="1" applyFill="1"/>
    <xf numFmtId="164" fontId="0" fillId="13" borderId="0" xfId="0" applyNumberFormat="1" applyFill="1"/>
    <xf numFmtId="0" fontId="0" fillId="9" borderId="0" xfId="0" applyFill="1"/>
    <xf numFmtId="164" fontId="0" fillId="9" borderId="0" xfId="0" applyNumberFormat="1" applyFill="1"/>
    <xf numFmtId="0" fontId="2" fillId="14" borderId="0" xfId="0" applyFont="1" applyFill="1" applyAlignment="1">
      <alignment horizontal="center" wrapText="1"/>
    </xf>
    <xf numFmtId="0" fontId="3" fillId="14" borderId="12" xfId="0" applyFont="1" applyFill="1" applyBorder="1"/>
    <xf numFmtId="167" fontId="3" fillId="4" borderId="12" xfId="1" applyNumberFormat="1" applyFont="1" applyFill="1" applyBorder="1"/>
    <xf numFmtId="167" fontId="3" fillId="15" borderId="12" xfId="1" applyNumberFormat="1" applyFont="1" applyFill="1" applyBorder="1"/>
    <xf numFmtId="164" fontId="3" fillId="13" borderId="12" xfId="0" applyNumberFormat="1" applyFont="1" applyFill="1" applyBorder="1"/>
    <xf numFmtId="164" fontId="3" fillId="13" borderId="11" xfId="0" applyNumberFormat="1" applyFont="1" applyFill="1" applyBorder="1"/>
    <xf numFmtId="0" fontId="3" fillId="14" borderId="11" xfId="0" applyFont="1" applyFill="1" applyBorder="1"/>
    <xf numFmtId="0" fontId="12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15" fontId="12" fillId="8" borderId="0" xfId="0" applyNumberFormat="1" applyFont="1" applyFill="1" applyAlignment="1">
      <alignment horizontal="center" vertical="center" wrapText="1"/>
    </xf>
    <xf numFmtId="15" fontId="12" fillId="8" borderId="0" xfId="4" applyNumberFormat="1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2" fillId="8" borderId="0" xfId="0" applyFont="1" applyFill="1" applyAlignment="1">
      <alignment horizontal="left" vertical="center"/>
    </xf>
    <xf numFmtId="0" fontId="0" fillId="14" borderId="0" xfId="0" applyFill="1" applyAlignment="1">
      <alignment textRotation="90"/>
    </xf>
    <xf numFmtId="0" fontId="3" fillId="14" borderId="0" xfId="0" applyFont="1" applyFill="1" applyAlignment="1">
      <alignment textRotation="90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170" fontId="0" fillId="0" borderId="6" xfId="2" applyNumberFormat="1" applyFont="1" applyBorder="1"/>
    <xf numFmtId="170" fontId="0" fillId="0" borderId="9" xfId="2" applyNumberFormat="1" applyFont="1" applyBorder="1"/>
    <xf numFmtId="0" fontId="0" fillId="0" borderId="5" xfId="0" applyFont="1" applyBorder="1"/>
    <xf numFmtId="0" fontId="3" fillId="0" borderId="5" xfId="0" applyFont="1" applyBorder="1"/>
    <xf numFmtId="0" fontId="3" fillId="0" borderId="7" xfId="0" applyFont="1" applyBorder="1"/>
    <xf numFmtId="0" fontId="0" fillId="0" borderId="10" xfId="0" applyFont="1" applyBorder="1"/>
    <xf numFmtId="0" fontId="0" fillId="0" borderId="12" xfId="0" applyFont="1" applyBorder="1"/>
    <xf numFmtId="0" fontId="3" fillId="0" borderId="12" xfId="0" applyFont="1" applyBorder="1"/>
    <xf numFmtId="0" fontId="3" fillId="0" borderId="11" xfId="0" applyFont="1" applyBorder="1"/>
    <xf numFmtId="170" fontId="23" fillId="0" borderId="5" xfId="2" applyNumberFormat="1" applyFont="1" applyBorder="1"/>
    <xf numFmtId="1" fontId="23" fillId="0" borderId="0" xfId="0" applyNumberFormat="1" applyFont="1" applyBorder="1"/>
    <xf numFmtId="170" fontId="23" fillId="16" borderId="14" xfId="2" applyNumberFormat="1" applyFont="1" applyFill="1" applyBorder="1" applyAlignment="1">
      <alignment horizontal="right" wrapText="1"/>
    </xf>
    <xf numFmtId="3" fontId="23" fillId="0" borderId="0" xfId="0" applyNumberFormat="1" applyFont="1" applyBorder="1"/>
    <xf numFmtId="170" fontId="23" fillId="0" borderId="7" xfId="2" applyNumberFormat="1" applyFont="1" applyBorder="1"/>
    <xf numFmtId="1" fontId="23" fillId="16" borderId="8" xfId="0" applyNumberFormat="1" applyFont="1" applyFill="1" applyBorder="1" applyAlignment="1">
      <alignment horizontal="right" wrapText="1"/>
    </xf>
    <xf numFmtId="3" fontId="23" fillId="0" borderId="8" xfId="0" applyNumberFormat="1" applyFont="1" applyBorder="1"/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" xfId="0" applyFont="1" applyBorder="1"/>
    <xf numFmtId="15" fontId="12" fillId="0" borderId="5" xfId="0" applyNumberFormat="1" applyFont="1" applyBorder="1"/>
    <xf numFmtId="165" fontId="0" fillId="11" borderId="6" xfId="1" applyNumberFormat="1" applyFont="1" applyFill="1" applyBorder="1"/>
    <xf numFmtId="15" fontId="12" fillId="0" borderId="7" xfId="0" applyNumberFormat="1" applyFont="1" applyBorder="1"/>
    <xf numFmtId="165" fontId="0" fillId="11" borderId="8" xfId="1" applyNumberFormat="1" applyFont="1" applyFill="1" applyBorder="1"/>
    <xf numFmtId="165" fontId="0" fillId="11" borderId="9" xfId="1" applyNumberFormat="1" applyFont="1" applyFill="1" applyBorder="1"/>
    <xf numFmtId="0" fontId="20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165" fontId="1" fillId="0" borderId="0" xfId="1" applyNumberFormat="1" applyFont="1" applyBorder="1"/>
    <xf numFmtId="165" fontId="23" fillId="0" borderId="0" xfId="1" applyNumberFormat="1" applyFont="1" applyBorder="1"/>
    <xf numFmtId="0" fontId="3" fillId="5" borderId="5" xfId="0" applyFont="1" applyFill="1" applyBorder="1"/>
    <xf numFmtId="0" fontId="3" fillId="5" borderId="6" xfId="0" applyFont="1" applyFill="1" applyBorder="1"/>
    <xf numFmtId="165" fontId="23" fillId="0" borderId="6" xfId="1" applyNumberFormat="1" applyFont="1" applyBorder="1"/>
    <xf numFmtId="165" fontId="1" fillId="0" borderId="8" xfId="1" applyNumberFormat="1" applyFont="1" applyBorder="1"/>
    <xf numFmtId="165" fontId="23" fillId="0" borderId="8" xfId="1" applyNumberFormat="1" applyFont="1" applyBorder="1"/>
    <xf numFmtId="165" fontId="23" fillId="0" borderId="9" xfId="1" applyNumberFormat="1" applyFont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1" fontId="0" fillId="0" borderId="0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65" fontId="1" fillId="0" borderId="6" xfId="1" applyNumberFormat="1" applyFont="1" applyBorder="1"/>
    <xf numFmtId="165" fontId="1" fillId="0" borderId="9" xfId="1" applyNumberFormat="1" applyFont="1" applyBorder="1"/>
    <xf numFmtId="165" fontId="3" fillId="5" borderId="0" xfId="1" applyNumberFormat="1" applyFont="1" applyFill="1" applyBorder="1"/>
    <xf numFmtId="165" fontId="0" fillId="0" borderId="0" xfId="1" applyNumberFormat="1" applyFont="1" applyBorder="1"/>
    <xf numFmtId="0" fontId="17" fillId="0" borderId="0" xfId="0" applyFont="1"/>
    <xf numFmtId="165" fontId="3" fillId="5" borderId="5" xfId="1" applyNumberFormat="1" applyFont="1" applyFill="1" applyBorder="1"/>
    <xf numFmtId="0" fontId="0" fillId="0" borderId="5" xfId="0" applyFont="1" applyFill="1" applyBorder="1"/>
    <xf numFmtId="9" fontId="1" fillId="0" borderId="0" xfId="3" applyFont="1" applyFill="1" applyBorder="1"/>
    <xf numFmtId="9" fontId="1" fillId="0" borderId="6" xfId="3" applyFont="1" applyFill="1" applyBorder="1"/>
    <xf numFmtId="165" fontId="1" fillId="0" borderId="0" xfId="1" applyNumberFormat="1" applyFont="1" applyFill="1" applyBorder="1"/>
    <xf numFmtId="165" fontId="1" fillId="0" borderId="6" xfId="1" applyNumberFormat="1" applyFont="1" applyFill="1" applyBorder="1"/>
    <xf numFmtId="165" fontId="1" fillId="0" borderId="8" xfId="1" applyNumberFormat="1" applyFont="1" applyFill="1" applyBorder="1"/>
    <xf numFmtId="165" fontId="1" fillId="0" borderId="9" xfId="1" applyNumberFormat="1" applyFont="1" applyFill="1" applyBorder="1"/>
    <xf numFmtId="0" fontId="3" fillId="0" borderId="5" xfId="0" applyFont="1" applyFill="1" applyBorder="1"/>
    <xf numFmtId="43" fontId="1" fillId="0" borderId="6" xfId="1" applyNumberFormat="1" applyFont="1" applyFill="1" applyBorder="1"/>
    <xf numFmtId="43" fontId="1" fillId="0" borderId="9" xfId="1" applyNumberFormat="1" applyFont="1" applyFill="1" applyBorder="1"/>
    <xf numFmtId="43" fontId="1" fillId="0" borderId="0" xfId="1" applyNumberFormat="1" applyFont="1" applyFill="1" applyBorder="1"/>
    <xf numFmtId="43" fontId="1" fillId="0" borderId="8" xfId="1" applyNumberFormat="1" applyFont="1" applyFill="1" applyBorder="1"/>
    <xf numFmtId="43" fontId="1" fillId="17" borderId="0" xfId="1" applyNumberFormat="1" applyFont="1" applyFill="1" applyBorder="1"/>
    <xf numFmtId="43" fontId="1" fillId="17" borderId="8" xfId="1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165" fontId="4" fillId="0" borderId="0" xfId="1" applyNumberFormat="1" applyFont="1" applyFill="1" applyBorder="1"/>
    <xf numFmtId="0" fontId="4" fillId="0" borderId="0" xfId="0" applyFont="1" applyFill="1"/>
    <xf numFmtId="0" fontId="24" fillId="0" borderId="0" xfId="0" applyFont="1" applyFill="1" applyAlignment="1">
      <alignment horizontal="left"/>
    </xf>
    <xf numFmtId="0" fontId="21" fillId="2" borderId="0" xfId="0" applyFont="1" applyFill="1" applyAlignment="1">
      <alignment horizontal="center" vertical="center" textRotation="90" wrapText="1"/>
    </xf>
    <xf numFmtId="167" fontId="0" fillId="0" borderId="0" xfId="1" applyNumberFormat="1" applyFont="1"/>
    <xf numFmtId="2" fontId="0" fillId="0" borderId="0" xfId="0" applyNumberFormat="1" applyFont="1" applyFill="1" applyBorder="1"/>
    <xf numFmtId="2" fontId="0" fillId="0" borderId="3" xfId="0" applyNumberFormat="1" applyFont="1" applyFill="1" applyBorder="1"/>
    <xf numFmtId="2" fontId="0" fillId="5" borderId="10" xfId="0" applyNumberFormat="1" applyFont="1" applyFill="1" applyBorder="1"/>
    <xf numFmtId="2" fontId="0" fillId="0" borderId="4" xfId="0" applyNumberFormat="1" applyFont="1" applyFill="1" applyBorder="1"/>
    <xf numFmtId="2" fontId="0" fillId="0" borderId="6" xfId="0" applyNumberFormat="1" applyFont="1" applyFill="1" applyBorder="1"/>
    <xf numFmtId="2" fontId="0" fillId="0" borderId="8" xfId="0" applyNumberFormat="1" applyFont="1" applyFill="1" applyBorder="1"/>
    <xf numFmtId="2" fontId="0" fillId="5" borderId="11" xfId="0" applyNumberFormat="1" applyFont="1" applyFill="1" applyBorder="1"/>
    <xf numFmtId="2" fontId="0" fillId="0" borderId="9" xfId="0" applyNumberFormat="1" applyFont="1" applyFill="1" applyBorder="1"/>
    <xf numFmtId="164" fontId="0" fillId="4" borderId="0" xfId="0" applyNumberFormat="1" applyFill="1"/>
    <xf numFmtId="168" fontId="3" fillId="0" borderId="4" xfId="3" applyNumberFormat="1" applyFont="1" applyFill="1" applyBorder="1"/>
    <xf numFmtId="168" fontId="3" fillId="0" borderId="0" xfId="3" applyNumberFormat="1" applyFont="1" applyFill="1" applyBorder="1"/>
    <xf numFmtId="168" fontId="3" fillId="0" borderId="6" xfId="3" applyNumberFormat="1" applyFont="1" applyFill="1" applyBorder="1"/>
    <xf numFmtId="168" fontId="3" fillId="0" borderId="9" xfId="3" applyNumberFormat="1" applyFont="1" applyFill="1" applyBorder="1"/>
    <xf numFmtId="167" fontId="3" fillId="0" borderId="2" xfId="1" applyNumberFormat="1" applyFont="1" applyFill="1" applyBorder="1"/>
    <xf numFmtId="165" fontId="3" fillId="0" borderId="4" xfId="1" applyNumberFormat="1" applyFont="1" applyFill="1" applyBorder="1"/>
    <xf numFmtId="0" fontId="3" fillId="0" borderId="3" xfId="0" applyFont="1" applyFill="1" applyBorder="1"/>
    <xf numFmtId="171" fontId="3" fillId="0" borderId="2" xfId="1" applyNumberFormat="1" applyFont="1" applyFill="1" applyBorder="1"/>
    <xf numFmtId="43" fontId="3" fillId="0" borderId="4" xfId="1" applyFont="1" applyFill="1" applyBorder="1"/>
    <xf numFmtId="168" fontId="3" fillId="0" borderId="2" xfId="3" applyNumberFormat="1" applyFont="1" applyFill="1" applyBorder="1"/>
    <xf numFmtId="168" fontId="3" fillId="0" borderId="3" xfId="3" applyNumberFormat="1" applyFont="1" applyFill="1" applyBorder="1"/>
    <xf numFmtId="167" fontId="3" fillId="0" borderId="5" xfId="1" applyNumberFormat="1" applyFont="1" applyFill="1" applyBorder="1"/>
    <xf numFmtId="165" fontId="3" fillId="0" borderId="6" xfId="1" applyNumberFormat="1" applyFont="1" applyFill="1" applyBorder="1"/>
    <xf numFmtId="171" fontId="3" fillId="0" borderId="5" xfId="1" applyNumberFormat="1" applyFont="1" applyFill="1" applyBorder="1"/>
    <xf numFmtId="43" fontId="3" fillId="0" borderId="6" xfId="1" applyFont="1" applyFill="1" applyBorder="1"/>
    <xf numFmtId="168" fontId="3" fillId="0" borderId="5" xfId="3" applyNumberFormat="1" applyFont="1" applyFill="1" applyBorder="1"/>
    <xf numFmtId="167" fontId="3" fillId="0" borderId="7" xfId="1" applyNumberFormat="1" applyFont="1" applyFill="1" applyBorder="1"/>
    <xf numFmtId="165" fontId="3" fillId="0" borderId="9" xfId="1" applyNumberFormat="1" applyFont="1" applyFill="1" applyBorder="1"/>
    <xf numFmtId="0" fontId="3" fillId="0" borderId="8" xfId="0" applyFont="1" applyFill="1" applyBorder="1"/>
    <xf numFmtId="171" fontId="3" fillId="0" borderId="7" xfId="1" applyNumberFormat="1" applyFont="1" applyFill="1" applyBorder="1"/>
    <xf numFmtId="43" fontId="3" fillId="0" borderId="9" xfId="1" applyFont="1" applyFill="1" applyBorder="1"/>
    <xf numFmtId="168" fontId="3" fillId="0" borderId="7" xfId="3" applyNumberFormat="1" applyFont="1" applyFill="1" applyBorder="1"/>
    <xf numFmtId="168" fontId="3" fillId="0" borderId="8" xfId="3" applyNumberFormat="1" applyFont="1" applyFill="1" applyBorder="1"/>
    <xf numFmtId="0" fontId="0" fillId="0" borderId="6" xfId="0" applyFill="1" applyBorder="1"/>
    <xf numFmtId="168" fontId="0" fillId="14" borderId="5" xfId="0" applyNumberFormat="1" applyFill="1" applyBorder="1"/>
    <xf numFmtId="0" fontId="0" fillId="14" borderId="6" xfId="0" applyFill="1" applyBorder="1"/>
    <xf numFmtId="168" fontId="3" fillId="0" borderId="6" xfId="0" applyNumberFormat="1" applyFont="1" applyFill="1" applyBorder="1"/>
    <xf numFmtId="0" fontId="0" fillId="0" borderId="4" xfId="0" applyFill="1" applyBorder="1"/>
    <xf numFmtId="0" fontId="26" fillId="0" borderId="9" xfId="0" applyFont="1" applyFill="1" applyBorder="1"/>
    <xf numFmtId="0" fontId="6" fillId="14" borderId="0" xfId="0" applyFont="1" applyFill="1" applyAlignment="1"/>
    <xf numFmtId="15" fontId="6" fillId="14" borderId="0" xfId="0" applyNumberFormat="1" applyFont="1" applyFill="1" applyAlignment="1"/>
    <xf numFmtId="15" fontId="6" fillId="14" borderId="0" xfId="4" applyNumberFormat="1" applyFont="1" applyFill="1" applyAlignment="1"/>
    <xf numFmtId="0" fontId="25" fillId="14" borderId="0" xfId="0" applyFont="1" applyFill="1" applyAlignment="1"/>
    <xf numFmtId="0" fontId="5" fillId="7" borderId="16" xfId="0" applyFont="1" applyFill="1" applyBorder="1" applyAlignment="1">
      <alignment horizontal="center" vertical="center" wrapText="1"/>
    </xf>
    <xf numFmtId="170" fontId="3" fillId="0" borderId="17" xfId="2" applyNumberFormat="1" applyFont="1" applyBorder="1" applyAlignment="1">
      <alignment horizontal="center" vertical="center" wrapText="1"/>
    </xf>
    <xf numFmtId="167" fontId="0" fillId="0" borderId="0" xfId="1" applyNumberFormat="1" applyFont="1" applyFill="1"/>
    <xf numFmtId="0" fontId="3" fillId="0" borderId="15" xfId="0" applyFont="1" applyBorder="1" applyAlignment="1">
      <alignment wrapText="1"/>
    </xf>
    <xf numFmtId="170" fontId="3" fillId="0" borderId="13" xfId="2" applyNumberFormat="1" applyFont="1" applyBorder="1" applyAlignment="1">
      <alignment horizontal="center" vertical="center" wrapText="1"/>
    </xf>
    <xf numFmtId="170" fontId="3" fillId="0" borderId="16" xfId="2" applyNumberFormat="1" applyFont="1" applyBorder="1" applyAlignment="1">
      <alignment horizontal="center" vertical="center" wrapText="1"/>
    </xf>
    <xf numFmtId="0" fontId="0" fillId="12" borderId="0" xfId="0" applyFill="1"/>
    <xf numFmtId="43" fontId="0" fillId="0" borderId="0" xfId="1" applyFont="1" applyFill="1"/>
    <xf numFmtId="167" fontId="1" fillId="0" borderId="0" xfId="1" applyNumberFormat="1" applyFont="1"/>
    <xf numFmtId="0" fontId="0" fillId="14" borderId="0" xfId="0" applyFont="1" applyFill="1"/>
    <xf numFmtId="167" fontId="1" fillId="4" borderId="0" xfId="1" applyNumberFormat="1" applyFont="1" applyFill="1" applyBorder="1"/>
    <xf numFmtId="167" fontId="1" fillId="0" borderId="0" xfId="1" applyNumberFormat="1" applyFont="1" applyFill="1" applyBorder="1"/>
    <xf numFmtId="167" fontId="1" fillId="15" borderId="0" xfId="1" applyNumberFormat="1" applyFont="1" applyFill="1" applyBorder="1"/>
    <xf numFmtId="43" fontId="3" fillId="0" borderId="0" xfId="1" applyFont="1" applyFill="1"/>
    <xf numFmtId="164" fontId="3" fillId="13" borderId="0" xfId="0" applyNumberFormat="1" applyFont="1" applyFill="1"/>
    <xf numFmtId="164" fontId="3" fillId="13" borderId="0" xfId="0" applyNumberFormat="1" applyFont="1" applyFill="1" applyBorder="1"/>
    <xf numFmtId="2" fontId="3" fillId="18" borderId="12" xfId="0" applyNumberFormat="1" applyFont="1" applyFill="1" applyBorder="1"/>
    <xf numFmtId="0" fontId="0" fillId="0" borderId="0" xfId="0" applyFill="1" applyBorder="1" applyAlignment="1"/>
    <xf numFmtId="0" fontId="0" fillId="0" borderId="8" xfId="0" applyFill="1" applyBorder="1" applyAlignment="1"/>
    <xf numFmtId="0" fontId="27" fillId="0" borderId="18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Continuous"/>
    </xf>
    <xf numFmtId="2" fontId="0" fillId="0" borderId="0" xfId="0" applyNumberFormat="1" applyFill="1" applyBorder="1" applyAlignment="1"/>
    <xf numFmtId="2" fontId="0" fillId="2" borderId="0" xfId="0" applyNumberFormat="1" applyFill="1" applyBorder="1" applyAlignment="1"/>
    <xf numFmtId="170" fontId="0" fillId="10" borderId="0" xfId="2" applyNumberFormat="1" applyFont="1" applyFill="1"/>
    <xf numFmtId="167" fontId="0" fillId="10" borderId="0" xfId="1" applyNumberFormat="1" applyFont="1" applyFill="1"/>
    <xf numFmtId="170" fontId="26" fillId="0" borderId="0" xfId="2" applyNumberFormat="1" applyFont="1"/>
    <xf numFmtId="43" fontId="0" fillId="0" borderId="0" xfId="1" applyFont="1"/>
    <xf numFmtId="0" fontId="3" fillId="0" borderId="2" xfId="0" applyFont="1" applyBorder="1"/>
    <xf numFmtId="170" fontId="3" fillId="0" borderId="3" xfId="2" applyNumberFormat="1" applyFont="1" applyBorder="1"/>
    <xf numFmtId="164" fontId="3" fillId="0" borderId="4" xfId="0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0" fontId="0" fillId="0" borderId="5" xfId="0" applyBorder="1"/>
    <xf numFmtId="0" fontId="0" fillId="0" borderId="6" xfId="0" applyBorder="1"/>
    <xf numFmtId="0" fontId="27" fillId="0" borderId="19" xfId="0" applyFont="1" applyFill="1" applyBorder="1" applyAlignment="1">
      <alignment horizontal="centerContinuous"/>
    </xf>
    <xf numFmtId="0" fontId="0" fillId="0" borderId="5" xfId="0" applyFill="1" applyBorder="1" applyAlignment="1"/>
    <xf numFmtId="0" fontId="0" fillId="0" borderId="7" xfId="0" applyFill="1" applyBorder="1" applyAlignment="1"/>
    <xf numFmtId="0" fontId="27" fillId="0" borderId="19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9" xfId="0" applyFill="1" applyBorder="1" applyAlignment="1"/>
    <xf numFmtId="2" fontId="29" fillId="0" borderId="0" xfId="0" applyNumberFormat="1" applyFont="1" applyFill="1" applyBorder="1"/>
    <xf numFmtId="2" fontId="0" fillId="19" borderId="10" xfId="0" applyNumberFormat="1" applyFont="1" applyFill="1" applyBorder="1"/>
    <xf numFmtId="2" fontId="0" fillId="19" borderId="12" xfId="0" applyNumberFormat="1" applyFont="1" applyFill="1" applyBorder="1"/>
    <xf numFmtId="2" fontId="0" fillId="19" borderId="11" xfId="0" applyNumberFormat="1" applyFont="1" applyFill="1" applyBorder="1"/>
    <xf numFmtId="2" fontId="3" fillId="19" borderId="12" xfId="0" applyNumberFormat="1" applyFont="1" applyFill="1" applyBorder="1"/>
    <xf numFmtId="168" fontId="3" fillId="0" borderId="0" xfId="0" applyNumberFormat="1" applyFont="1" applyFill="1"/>
    <xf numFmtId="43" fontId="1" fillId="0" borderId="0" xfId="1" applyFont="1" applyFill="1"/>
    <xf numFmtId="0" fontId="3" fillId="0" borderId="2" xfId="0" applyFont="1" applyFill="1" applyBorder="1"/>
    <xf numFmtId="43" fontId="0" fillId="0" borderId="3" xfId="0" applyNumberFormat="1" applyFill="1" applyBorder="1"/>
    <xf numFmtId="164" fontId="0" fillId="0" borderId="0" xfId="0" applyNumberFormat="1" applyFill="1" applyBorder="1"/>
    <xf numFmtId="43" fontId="0" fillId="0" borderId="0" xfId="0" applyNumberFormat="1" applyFill="1" applyBorder="1"/>
    <xf numFmtId="0" fontId="3" fillId="0" borderId="7" xfId="0" applyFont="1" applyFill="1" applyBorder="1"/>
    <xf numFmtId="164" fontId="0" fillId="0" borderId="8" xfId="0" applyNumberFormat="1" applyFill="1" applyBorder="1"/>
    <xf numFmtId="0" fontId="3" fillId="14" borderId="9" xfId="0" applyFont="1" applyFill="1" applyBorder="1"/>
    <xf numFmtId="0" fontId="0" fillId="0" borderId="10" xfId="0" applyFill="1" applyBorder="1"/>
    <xf numFmtId="0" fontId="0" fillId="0" borderId="12" xfId="0" applyFill="1" applyBorder="1"/>
    <xf numFmtId="2" fontId="3" fillId="18" borderId="11" xfId="0" applyNumberFormat="1" applyFont="1" applyFill="1" applyBorder="1"/>
    <xf numFmtId="164" fontId="0" fillId="0" borderId="3" xfId="0" applyNumberFormat="1" applyFill="1" applyBorder="1"/>
    <xf numFmtId="0" fontId="0" fillId="14" borderId="0" xfId="0" applyFill="1" applyAlignment="1">
      <alignment horizontal="center" vertical="center" wrapText="1"/>
    </xf>
    <xf numFmtId="2" fontId="3" fillId="13" borderId="12" xfId="0" applyNumberFormat="1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164" fontId="3" fillId="13" borderId="12" xfId="0" applyNumberFormat="1" applyFont="1" applyFill="1" applyBorder="1" applyAlignment="1">
      <alignment horizontal="center"/>
    </xf>
    <xf numFmtId="2" fontId="3" fillId="18" borderId="12" xfId="0" applyNumberFormat="1" applyFont="1" applyFill="1" applyBorder="1" applyAlignment="1">
      <alignment horizontal="center"/>
    </xf>
    <xf numFmtId="164" fontId="3" fillId="18" borderId="6" xfId="0" applyNumberFormat="1" applyFont="1" applyFill="1" applyBorder="1" applyAlignment="1">
      <alignment horizontal="center"/>
    </xf>
    <xf numFmtId="164" fontId="3" fillId="18" borderId="12" xfId="0" applyNumberFormat="1" applyFont="1" applyFill="1" applyBorder="1" applyAlignment="1">
      <alignment horizontal="center"/>
    </xf>
    <xf numFmtId="0" fontId="13" fillId="2" borderId="0" xfId="0" applyFont="1" applyFill="1" applyAlignment="1">
      <alignment vertical="top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167" fontId="0" fillId="0" borderId="5" xfId="1" applyNumberFormat="1" applyFont="1" applyBorder="1"/>
    <xf numFmtId="167" fontId="0" fillId="0" borderId="6" xfId="1" applyNumberFormat="1" applyFont="1" applyBorder="1"/>
    <xf numFmtId="167" fontId="0" fillId="0" borderId="7" xfId="1" applyNumberFormat="1" applyFont="1" applyBorder="1"/>
    <xf numFmtId="167" fontId="0" fillId="0" borderId="9" xfId="1" applyNumberFormat="1" applyFont="1" applyBorder="1"/>
    <xf numFmtId="0" fontId="22" fillId="7" borderId="0" xfId="5" applyFill="1" applyAlignment="1">
      <alignment horizontal="left"/>
    </xf>
    <xf numFmtId="0" fontId="0" fillId="7" borderId="0" xfId="0" applyFont="1" applyFill="1"/>
    <xf numFmtId="0" fontId="0" fillId="7" borderId="0" xfId="0" applyFont="1" applyFill="1" applyAlignment="1">
      <alignment horizontal="left"/>
    </xf>
    <xf numFmtId="0" fontId="22" fillId="20" borderId="0" xfId="5" applyFill="1" applyAlignment="1">
      <alignment horizontal="left"/>
    </xf>
    <xf numFmtId="0" fontId="0" fillId="20" borderId="0" xfId="0" applyFont="1" applyFill="1"/>
    <xf numFmtId="0" fontId="22" fillId="21" borderId="0" xfId="5" applyFill="1" applyAlignment="1">
      <alignment horizontal="left"/>
    </xf>
    <xf numFmtId="0" fontId="0" fillId="21" borderId="0" xfId="0" applyFont="1" applyFill="1"/>
    <xf numFmtId="0" fontId="0" fillId="21" borderId="0" xfId="0" applyFont="1" applyFill="1" applyAlignment="1">
      <alignment horizontal="left"/>
    </xf>
    <xf numFmtId="0" fontId="22" fillId="21" borderId="0" xfId="5" applyFill="1" applyAlignment="1">
      <alignment vertical="top"/>
    </xf>
    <xf numFmtId="0" fontId="0" fillId="21" borderId="0" xfId="0" applyFont="1" applyFill="1" applyAlignment="1">
      <alignment vertical="top" wrapText="1"/>
    </xf>
    <xf numFmtId="0" fontId="0" fillId="21" borderId="0" xfId="0" applyFont="1" applyFill="1" applyAlignment="1">
      <alignment vertical="top"/>
    </xf>
    <xf numFmtId="0" fontId="22" fillId="21" borderId="0" xfId="5" applyFill="1"/>
    <xf numFmtId="0" fontId="0" fillId="13" borderId="0" xfId="0" applyFont="1" applyFill="1" applyAlignment="1">
      <alignment horizontal="left"/>
    </xf>
    <xf numFmtId="0" fontId="0" fillId="13" borderId="0" xfId="0" applyFont="1" applyFill="1"/>
    <xf numFmtId="0" fontId="13" fillId="0" borderId="0" xfId="0" applyFont="1" applyFill="1" applyAlignment="1">
      <alignment vertical="top"/>
    </xf>
    <xf numFmtId="2" fontId="13" fillId="0" borderId="0" xfId="0" applyNumberFormat="1" applyFont="1" applyFill="1" applyAlignment="1">
      <alignment vertical="top"/>
    </xf>
    <xf numFmtId="0" fontId="30" fillId="8" borderId="3" xfId="0" applyFont="1" applyFill="1" applyBorder="1"/>
    <xf numFmtId="0" fontId="30" fillId="8" borderId="4" xfId="0" applyFont="1" applyFill="1" applyBorder="1"/>
    <xf numFmtId="0" fontId="25" fillId="0" borderId="5" xfId="0" applyFont="1" applyBorder="1"/>
    <xf numFmtId="0" fontId="25" fillId="0" borderId="0" xfId="0" applyFont="1" applyBorder="1"/>
    <xf numFmtId="0" fontId="25" fillId="0" borderId="6" xfId="0" applyFont="1" applyBorder="1"/>
    <xf numFmtId="0" fontId="25" fillId="0" borderId="0" xfId="0" applyFont="1"/>
    <xf numFmtId="0" fontId="14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167" fontId="0" fillId="0" borderId="0" xfId="1" applyNumberFormat="1" applyFont="1" applyBorder="1"/>
    <xf numFmtId="167" fontId="0" fillId="0" borderId="8" xfId="1" applyNumberFormat="1" applyFont="1" applyBorder="1"/>
    <xf numFmtId="0" fontId="27" fillId="0" borderId="0" xfId="0" applyFont="1" applyFill="1" applyBorder="1" applyAlignment="1">
      <alignment horizontal="centerContinuous"/>
    </xf>
    <xf numFmtId="0" fontId="27" fillId="0" borderId="0" xfId="0" applyFont="1" applyFill="1" applyBorder="1" applyAlignment="1">
      <alignment horizontal="center"/>
    </xf>
    <xf numFmtId="2" fontId="0" fillId="2" borderId="8" xfId="0" applyNumberFormat="1" applyFill="1" applyBorder="1" applyAlignment="1"/>
    <xf numFmtId="2" fontId="0" fillId="0" borderId="8" xfId="0" applyNumberFormat="1" applyFill="1" applyBorder="1" applyAlignment="1"/>
    <xf numFmtId="0" fontId="21" fillId="8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2" fillId="14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 textRotation="90"/>
    </xf>
    <xf numFmtId="0" fontId="21" fillId="2" borderId="0" xfId="0" applyFont="1" applyFill="1" applyAlignment="1">
      <alignment horizontal="center" vertical="center" textRotation="90" wrapText="1"/>
    </xf>
    <xf numFmtId="0" fontId="2" fillId="14" borderId="10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/>
    <cellStyle name="Percent" xfId="3" builtinId="5"/>
  </cellStyles>
  <dxfs count="32"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10" Type="http://schemas.openxmlformats.org/officeDocument/2006/relationships/chartsheet" Target="chartsheets/sheet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Annualized Nominal Growth Rates, After Smoothing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3'!$J$4</c:f>
              <c:strCache>
                <c:ptCount val="1"/>
                <c:pt idx="0">
                  <c:v>Chicago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 3'!$I$12:$I$92</c:f>
              <c:strCache>
                <c:ptCount val="81"/>
                <c:pt idx="0">
                  <c:v>1995 Q4</c:v>
                </c:pt>
                <c:pt idx="1">
                  <c:v>1996 Q1</c:v>
                </c:pt>
                <c:pt idx="2">
                  <c:v>1996 Q2</c:v>
                </c:pt>
                <c:pt idx="3">
                  <c:v>1996 Q3</c:v>
                </c:pt>
                <c:pt idx="4">
                  <c:v>1996 Q4</c:v>
                </c:pt>
                <c:pt idx="5">
                  <c:v>1997 Q1</c:v>
                </c:pt>
                <c:pt idx="6">
                  <c:v>1997 Q2</c:v>
                </c:pt>
                <c:pt idx="7">
                  <c:v>1997 Q3</c:v>
                </c:pt>
                <c:pt idx="8">
                  <c:v>1997 Q4</c:v>
                </c:pt>
                <c:pt idx="9">
                  <c:v>1998 Q1</c:v>
                </c:pt>
                <c:pt idx="10">
                  <c:v>1998 Q2</c:v>
                </c:pt>
                <c:pt idx="11">
                  <c:v>1998 Q3</c:v>
                </c:pt>
                <c:pt idx="12">
                  <c:v>1998 Q4</c:v>
                </c:pt>
                <c:pt idx="13">
                  <c:v>1999 Q1</c:v>
                </c:pt>
                <c:pt idx="14">
                  <c:v>1999 Q2</c:v>
                </c:pt>
                <c:pt idx="15">
                  <c:v>1999 Q3</c:v>
                </c:pt>
                <c:pt idx="16">
                  <c:v>1999 Q4</c:v>
                </c:pt>
                <c:pt idx="17">
                  <c:v>2000 Q1</c:v>
                </c:pt>
                <c:pt idx="18">
                  <c:v>2000 Q2</c:v>
                </c:pt>
                <c:pt idx="19">
                  <c:v>2000 Q3</c:v>
                </c:pt>
                <c:pt idx="20">
                  <c:v>2000 Q4</c:v>
                </c:pt>
                <c:pt idx="21">
                  <c:v>2001 Q1</c:v>
                </c:pt>
                <c:pt idx="22">
                  <c:v>2001 Q2</c:v>
                </c:pt>
                <c:pt idx="23">
                  <c:v>2001 Q3</c:v>
                </c:pt>
                <c:pt idx="24">
                  <c:v>2001 Q4</c:v>
                </c:pt>
                <c:pt idx="25">
                  <c:v>2002 Q1</c:v>
                </c:pt>
                <c:pt idx="26">
                  <c:v>2002 Q2</c:v>
                </c:pt>
                <c:pt idx="27">
                  <c:v>2002 Q3</c:v>
                </c:pt>
                <c:pt idx="28">
                  <c:v>2002 Q4</c:v>
                </c:pt>
                <c:pt idx="29">
                  <c:v>2003 Q1</c:v>
                </c:pt>
                <c:pt idx="30">
                  <c:v>2003 Q2</c:v>
                </c:pt>
                <c:pt idx="31">
                  <c:v>2003 Q3</c:v>
                </c:pt>
                <c:pt idx="32">
                  <c:v>2003 Q4</c:v>
                </c:pt>
                <c:pt idx="33">
                  <c:v>2004 Q1</c:v>
                </c:pt>
                <c:pt idx="34">
                  <c:v>2004 Q2</c:v>
                </c:pt>
                <c:pt idx="35">
                  <c:v>2004 Q3</c:v>
                </c:pt>
                <c:pt idx="36">
                  <c:v>2004 Q4</c:v>
                </c:pt>
                <c:pt idx="37">
                  <c:v>2005 Q1</c:v>
                </c:pt>
                <c:pt idx="38">
                  <c:v>2005 Q2</c:v>
                </c:pt>
                <c:pt idx="39">
                  <c:v>2005 Q3</c:v>
                </c:pt>
                <c:pt idx="40">
                  <c:v>2005 Q4</c:v>
                </c:pt>
                <c:pt idx="41">
                  <c:v>2006 Q1</c:v>
                </c:pt>
                <c:pt idx="42">
                  <c:v>2006 Q2</c:v>
                </c:pt>
                <c:pt idx="43">
                  <c:v>2006 Q3</c:v>
                </c:pt>
                <c:pt idx="44">
                  <c:v>2006 Q4</c:v>
                </c:pt>
                <c:pt idx="45">
                  <c:v>2007 Q1</c:v>
                </c:pt>
                <c:pt idx="46">
                  <c:v>2007 Q2</c:v>
                </c:pt>
                <c:pt idx="47">
                  <c:v>2007 Q3</c:v>
                </c:pt>
                <c:pt idx="48">
                  <c:v>2007 Q4</c:v>
                </c:pt>
                <c:pt idx="49">
                  <c:v>2008 Q1</c:v>
                </c:pt>
                <c:pt idx="50">
                  <c:v>2008 Q2</c:v>
                </c:pt>
                <c:pt idx="51">
                  <c:v>2008 Q3</c:v>
                </c:pt>
                <c:pt idx="52">
                  <c:v>2008 Q4</c:v>
                </c:pt>
                <c:pt idx="53">
                  <c:v>2009 Q1</c:v>
                </c:pt>
                <c:pt idx="54">
                  <c:v>2009 Q2</c:v>
                </c:pt>
                <c:pt idx="55">
                  <c:v>2009 Q3</c:v>
                </c:pt>
                <c:pt idx="56">
                  <c:v>2009 Q4</c:v>
                </c:pt>
                <c:pt idx="57">
                  <c:v>2010 Q1</c:v>
                </c:pt>
                <c:pt idx="58">
                  <c:v>2010 Q2</c:v>
                </c:pt>
                <c:pt idx="59">
                  <c:v>2010 Q3</c:v>
                </c:pt>
                <c:pt idx="60">
                  <c:v>2010 Q4</c:v>
                </c:pt>
                <c:pt idx="61">
                  <c:v>2011 Q1</c:v>
                </c:pt>
                <c:pt idx="62">
                  <c:v>2011 Q2</c:v>
                </c:pt>
                <c:pt idx="63">
                  <c:v>2011 Q3</c:v>
                </c:pt>
                <c:pt idx="64">
                  <c:v>2011 Q4</c:v>
                </c:pt>
                <c:pt idx="65">
                  <c:v>2012 Q1</c:v>
                </c:pt>
                <c:pt idx="66">
                  <c:v>2012 Q2</c:v>
                </c:pt>
                <c:pt idx="67">
                  <c:v>2012 Q3</c:v>
                </c:pt>
                <c:pt idx="68">
                  <c:v>2012 Q4</c:v>
                </c:pt>
                <c:pt idx="69">
                  <c:v>2013 Q1</c:v>
                </c:pt>
                <c:pt idx="70">
                  <c:v>2013 Q2</c:v>
                </c:pt>
                <c:pt idx="71">
                  <c:v>2013 Q3</c:v>
                </c:pt>
                <c:pt idx="72">
                  <c:v>2013 Q4</c:v>
                </c:pt>
                <c:pt idx="73">
                  <c:v>2014 Q1</c:v>
                </c:pt>
                <c:pt idx="74">
                  <c:v>2014 Q2</c:v>
                </c:pt>
                <c:pt idx="75">
                  <c:v>2014 Q3</c:v>
                </c:pt>
                <c:pt idx="76">
                  <c:v>2014 Q4</c:v>
                </c:pt>
                <c:pt idx="77">
                  <c:v>2015 Q1</c:v>
                </c:pt>
                <c:pt idx="78">
                  <c:v>2015 Q2</c:v>
                </c:pt>
                <c:pt idx="79">
                  <c:v>2015 Q3</c:v>
                </c:pt>
                <c:pt idx="80">
                  <c:v>2015 Q4</c:v>
                </c:pt>
              </c:strCache>
            </c:strRef>
          </c:cat>
          <c:val>
            <c:numRef>
              <c:f>'Table 3'!$J$12:$J$92</c:f>
              <c:numCache>
                <c:formatCode>_(* #,##0.0_);_(* \(#,##0.0\);_(* "-"??_);_(@_)</c:formatCode>
                <c:ptCount val="81"/>
                <c:pt idx="0">
                  <c:v>7.1713815013171338</c:v>
                </c:pt>
                <c:pt idx="1">
                  <c:v>8.1572995548982021</c:v>
                </c:pt>
                <c:pt idx="2">
                  <c:v>9.5138171983369979</c:v>
                </c:pt>
                <c:pt idx="3">
                  <c:v>10.889655138822683</c:v>
                </c:pt>
                <c:pt idx="4">
                  <c:v>11.983996553902813</c:v>
                </c:pt>
                <c:pt idx="5">
                  <c:v>12.169239836864307</c:v>
                </c:pt>
                <c:pt idx="6">
                  <c:v>12.4186631299173</c:v>
                </c:pt>
                <c:pt idx="7">
                  <c:v>12.665405451153793</c:v>
                </c:pt>
                <c:pt idx="8">
                  <c:v>12.857335137680531</c:v>
                </c:pt>
                <c:pt idx="9">
                  <c:v>12.670096902023628</c:v>
                </c:pt>
                <c:pt idx="10">
                  <c:v>12.418962258934977</c:v>
                </c:pt>
                <c:pt idx="11">
                  <c:v>12.171621063085002</c:v>
                </c:pt>
                <c:pt idx="12">
                  <c:v>11.979973372904533</c:v>
                </c:pt>
                <c:pt idx="13">
                  <c:v>11.826073766286999</c:v>
                </c:pt>
                <c:pt idx="14">
                  <c:v>11.618849879643948</c:v>
                </c:pt>
                <c:pt idx="15">
                  <c:v>11.413849192554125</c:v>
                </c:pt>
                <c:pt idx="16">
                  <c:v>11.254385556743269</c:v>
                </c:pt>
                <c:pt idx="17">
                  <c:v>10.947131855043883</c:v>
                </c:pt>
                <c:pt idx="18">
                  <c:v>10.532080108488346</c:v>
                </c:pt>
                <c:pt idx="19">
                  <c:v>10.119962049525268</c:v>
                </c:pt>
                <c:pt idx="20">
                  <c:v>9.7983380897272951</c:v>
                </c:pt>
                <c:pt idx="21">
                  <c:v>9.1984503796478698</c:v>
                </c:pt>
                <c:pt idx="22">
                  <c:v>8.3828003000032805</c:v>
                </c:pt>
                <c:pt idx="23">
                  <c:v>7.5668319578194199</c:v>
                </c:pt>
                <c:pt idx="24">
                  <c:v>6.9257808799203406</c:v>
                </c:pt>
                <c:pt idx="25">
                  <c:v>6.9545519201829826</c:v>
                </c:pt>
                <c:pt idx="26">
                  <c:v>6.9941819940678673</c:v>
                </c:pt>
                <c:pt idx="27">
                  <c:v>7.03442889139804</c:v>
                </c:pt>
                <c:pt idx="28">
                  <c:v>7.0664790120215812</c:v>
                </c:pt>
                <c:pt idx="29">
                  <c:v>6.2182282080091111</c:v>
                </c:pt>
                <c:pt idx="30">
                  <c:v>5.0505696544981964</c:v>
                </c:pt>
                <c:pt idx="31">
                  <c:v>3.8656220008440836</c:v>
                </c:pt>
                <c:pt idx="32">
                  <c:v>2.9226407236892551</c:v>
                </c:pt>
                <c:pt idx="33">
                  <c:v>3.2995356815966312</c:v>
                </c:pt>
                <c:pt idx="34">
                  <c:v>3.8283059424035266</c:v>
                </c:pt>
                <c:pt idx="35">
                  <c:v>4.3770597521788748</c:v>
                </c:pt>
                <c:pt idx="36">
                  <c:v>4.822786754101541</c:v>
                </c:pt>
                <c:pt idx="37">
                  <c:v>5.2511405579106647</c:v>
                </c:pt>
                <c:pt idx="38">
                  <c:v>5.8468637037130788</c:v>
                </c:pt>
                <c:pt idx="39">
                  <c:v>6.4587184195337057</c:v>
                </c:pt>
                <c:pt idx="40">
                  <c:v>6.9509843440953221</c:v>
                </c:pt>
                <c:pt idx="41">
                  <c:v>6.9323387809970427</c:v>
                </c:pt>
                <c:pt idx="42">
                  <c:v>6.9066587787589881</c:v>
                </c:pt>
                <c:pt idx="43">
                  <c:v>6.880582568644467</c:v>
                </c:pt>
                <c:pt idx="44">
                  <c:v>6.8598196146096075</c:v>
                </c:pt>
                <c:pt idx="45">
                  <c:v>8.1434425809075144</c:v>
                </c:pt>
                <c:pt idx="46">
                  <c:v>9.9120728846724937</c:v>
                </c:pt>
                <c:pt idx="47">
                  <c:v>11.708860435257442</c:v>
                </c:pt>
                <c:pt idx="48">
                  <c:v>13.140163892480169</c:v>
                </c:pt>
                <c:pt idx="49">
                  <c:v>11.100270209728052</c:v>
                </c:pt>
                <c:pt idx="50">
                  <c:v>8.3676696409183418</c:v>
                </c:pt>
                <c:pt idx="51">
                  <c:v>5.6801701458858815</c:v>
                </c:pt>
                <c:pt idx="52">
                  <c:v>3.6004161050307339</c:v>
                </c:pt>
                <c:pt idx="53">
                  <c:v>-9.9664407294488888E-2</c:v>
                </c:pt>
                <c:pt idx="54">
                  <c:v>-5.2745036729930446</c:v>
                </c:pt>
                <c:pt idx="55">
                  <c:v>-10.624958640409236</c:v>
                </c:pt>
                <c:pt idx="56">
                  <c:v>-14.956002015467984</c:v>
                </c:pt>
                <c:pt idx="57">
                  <c:v>-16.205580768963014</c:v>
                </c:pt>
                <c:pt idx="58">
                  <c:v>-18.116947106801355</c:v>
                </c:pt>
                <c:pt idx="59">
                  <c:v>-20.325910265812503</c:v>
                </c:pt>
                <c:pt idx="60">
                  <c:v>-22.31756252756659</c:v>
                </c:pt>
                <c:pt idx="61">
                  <c:v>-19.955831317785556</c:v>
                </c:pt>
                <c:pt idx="62">
                  <c:v>-16.203852207340201</c:v>
                </c:pt>
                <c:pt idx="63">
                  <c:v>-11.643452215372859</c:v>
                </c:pt>
                <c:pt idx="64">
                  <c:v>-7.3093499005238645</c:v>
                </c:pt>
                <c:pt idx="65">
                  <c:v>-2.2297686699312038</c:v>
                </c:pt>
                <c:pt idx="66">
                  <c:v>5.2511794483960781</c:v>
                </c:pt>
                <c:pt idx="67">
                  <c:v>13.488578906402568</c:v>
                </c:pt>
                <c:pt idx="68">
                  <c:v>20.565990871813376</c:v>
                </c:pt>
                <c:pt idx="69">
                  <c:v>17.814635536258354</c:v>
                </c:pt>
                <c:pt idx="70">
                  <c:v>14.246146450492153</c:v>
                </c:pt>
                <c:pt idx="71">
                  <c:v>10.86103991178215</c:v>
                </c:pt>
                <c:pt idx="72">
                  <c:v>8.3220624697459993</c:v>
                </c:pt>
                <c:pt idx="73">
                  <c:v>6.2654900896869394</c:v>
                </c:pt>
                <c:pt idx="74">
                  <c:v>3.4505772728019148</c:v>
                </c:pt>
                <c:pt idx="75">
                  <c:v>0.61283327762344542</c:v>
                </c:pt>
                <c:pt idx="76">
                  <c:v>-1.6320013538284674</c:v>
                </c:pt>
                <c:pt idx="77">
                  <c:v>-2.6060601052474053</c:v>
                </c:pt>
                <c:pt idx="78">
                  <c:v>-4.0020751678015234</c:v>
                </c:pt>
                <c:pt idx="79">
                  <c:v>-5.488480448627195</c:v>
                </c:pt>
                <c:pt idx="80">
                  <c:v>-6.7250753822645226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3'!$K$4</c:f>
              <c:strCache>
                <c:ptCount val="1"/>
                <c:pt idx="0">
                  <c:v>Detroit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 3'!$I$12:$I$92</c:f>
              <c:strCache>
                <c:ptCount val="81"/>
                <c:pt idx="0">
                  <c:v>1995 Q4</c:v>
                </c:pt>
                <c:pt idx="1">
                  <c:v>1996 Q1</c:v>
                </c:pt>
                <c:pt idx="2">
                  <c:v>1996 Q2</c:v>
                </c:pt>
                <c:pt idx="3">
                  <c:v>1996 Q3</c:v>
                </c:pt>
                <c:pt idx="4">
                  <c:v>1996 Q4</c:v>
                </c:pt>
                <c:pt idx="5">
                  <c:v>1997 Q1</c:v>
                </c:pt>
                <c:pt idx="6">
                  <c:v>1997 Q2</c:v>
                </c:pt>
                <c:pt idx="7">
                  <c:v>1997 Q3</c:v>
                </c:pt>
                <c:pt idx="8">
                  <c:v>1997 Q4</c:v>
                </c:pt>
                <c:pt idx="9">
                  <c:v>1998 Q1</c:v>
                </c:pt>
                <c:pt idx="10">
                  <c:v>1998 Q2</c:v>
                </c:pt>
                <c:pt idx="11">
                  <c:v>1998 Q3</c:v>
                </c:pt>
                <c:pt idx="12">
                  <c:v>1998 Q4</c:v>
                </c:pt>
                <c:pt idx="13">
                  <c:v>1999 Q1</c:v>
                </c:pt>
                <c:pt idx="14">
                  <c:v>1999 Q2</c:v>
                </c:pt>
                <c:pt idx="15">
                  <c:v>1999 Q3</c:v>
                </c:pt>
                <c:pt idx="16">
                  <c:v>1999 Q4</c:v>
                </c:pt>
                <c:pt idx="17">
                  <c:v>2000 Q1</c:v>
                </c:pt>
                <c:pt idx="18">
                  <c:v>2000 Q2</c:v>
                </c:pt>
                <c:pt idx="19">
                  <c:v>2000 Q3</c:v>
                </c:pt>
                <c:pt idx="20">
                  <c:v>2000 Q4</c:v>
                </c:pt>
                <c:pt idx="21">
                  <c:v>2001 Q1</c:v>
                </c:pt>
                <c:pt idx="22">
                  <c:v>2001 Q2</c:v>
                </c:pt>
                <c:pt idx="23">
                  <c:v>2001 Q3</c:v>
                </c:pt>
                <c:pt idx="24">
                  <c:v>2001 Q4</c:v>
                </c:pt>
                <c:pt idx="25">
                  <c:v>2002 Q1</c:v>
                </c:pt>
                <c:pt idx="26">
                  <c:v>2002 Q2</c:v>
                </c:pt>
                <c:pt idx="27">
                  <c:v>2002 Q3</c:v>
                </c:pt>
                <c:pt idx="28">
                  <c:v>2002 Q4</c:v>
                </c:pt>
                <c:pt idx="29">
                  <c:v>2003 Q1</c:v>
                </c:pt>
                <c:pt idx="30">
                  <c:v>2003 Q2</c:v>
                </c:pt>
                <c:pt idx="31">
                  <c:v>2003 Q3</c:v>
                </c:pt>
                <c:pt idx="32">
                  <c:v>2003 Q4</c:v>
                </c:pt>
                <c:pt idx="33">
                  <c:v>2004 Q1</c:v>
                </c:pt>
                <c:pt idx="34">
                  <c:v>2004 Q2</c:v>
                </c:pt>
                <c:pt idx="35">
                  <c:v>2004 Q3</c:v>
                </c:pt>
                <c:pt idx="36">
                  <c:v>2004 Q4</c:v>
                </c:pt>
                <c:pt idx="37">
                  <c:v>2005 Q1</c:v>
                </c:pt>
                <c:pt idx="38">
                  <c:v>2005 Q2</c:v>
                </c:pt>
                <c:pt idx="39">
                  <c:v>2005 Q3</c:v>
                </c:pt>
                <c:pt idx="40">
                  <c:v>2005 Q4</c:v>
                </c:pt>
                <c:pt idx="41">
                  <c:v>2006 Q1</c:v>
                </c:pt>
                <c:pt idx="42">
                  <c:v>2006 Q2</c:v>
                </c:pt>
                <c:pt idx="43">
                  <c:v>2006 Q3</c:v>
                </c:pt>
                <c:pt idx="44">
                  <c:v>2006 Q4</c:v>
                </c:pt>
                <c:pt idx="45">
                  <c:v>2007 Q1</c:v>
                </c:pt>
                <c:pt idx="46">
                  <c:v>2007 Q2</c:v>
                </c:pt>
                <c:pt idx="47">
                  <c:v>2007 Q3</c:v>
                </c:pt>
                <c:pt idx="48">
                  <c:v>2007 Q4</c:v>
                </c:pt>
                <c:pt idx="49">
                  <c:v>2008 Q1</c:v>
                </c:pt>
                <c:pt idx="50">
                  <c:v>2008 Q2</c:v>
                </c:pt>
                <c:pt idx="51">
                  <c:v>2008 Q3</c:v>
                </c:pt>
                <c:pt idx="52">
                  <c:v>2008 Q4</c:v>
                </c:pt>
                <c:pt idx="53">
                  <c:v>2009 Q1</c:v>
                </c:pt>
                <c:pt idx="54">
                  <c:v>2009 Q2</c:v>
                </c:pt>
                <c:pt idx="55">
                  <c:v>2009 Q3</c:v>
                </c:pt>
                <c:pt idx="56">
                  <c:v>2009 Q4</c:v>
                </c:pt>
                <c:pt idx="57">
                  <c:v>2010 Q1</c:v>
                </c:pt>
                <c:pt idx="58">
                  <c:v>2010 Q2</c:v>
                </c:pt>
                <c:pt idx="59">
                  <c:v>2010 Q3</c:v>
                </c:pt>
                <c:pt idx="60">
                  <c:v>2010 Q4</c:v>
                </c:pt>
                <c:pt idx="61">
                  <c:v>2011 Q1</c:v>
                </c:pt>
                <c:pt idx="62">
                  <c:v>2011 Q2</c:v>
                </c:pt>
                <c:pt idx="63">
                  <c:v>2011 Q3</c:v>
                </c:pt>
                <c:pt idx="64">
                  <c:v>2011 Q4</c:v>
                </c:pt>
                <c:pt idx="65">
                  <c:v>2012 Q1</c:v>
                </c:pt>
                <c:pt idx="66">
                  <c:v>2012 Q2</c:v>
                </c:pt>
                <c:pt idx="67">
                  <c:v>2012 Q3</c:v>
                </c:pt>
                <c:pt idx="68">
                  <c:v>2012 Q4</c:v>
                </c:pt>
                <c:pt idx="69">
                  <c:v>2013 Q1</c:v>
                </c:pt>
                <c:pt idx="70">
                  <c:v>2013 Q2</c:v>
                </c:pt>
                <c:pt idx="71">
                  <c:v>2013 Q3</c:v>
                </c:pt>
                <c:pt idx="72">
                  <c:v>2013 Q4</c:v>
                </c:pt>
                <c:pt idx="73">
                  <c:v>2014 Q1</c:v>
                </c:pt>
                <c:pt idx="74">
                  <c:v>2014 Q2</c:v>
                </c:pt>
                <c:pt idx="75">
                  <c:v>2014 Q3</c:v>
                </c:pt>
                <c:pt idx="76">
                  <c:v>2014 Q4</c:v>
                </c:pt>
                <c:pt idx="77">
                  <c:v>2015 Q1</c:v>
                </c:pt>
                <c:pt idx="78">
                  <c:v>2015 Q2</c:v>
                </c:pt>
                <c:pt idx="79">
                  <c:v>2015 Q3</c:v>
                </c:pt>
                <c:pt idx="80">
                  <c:v>2015 Q4</c:v>
                </c:pt>
              </c:strCache>
            </c:strRef>
          </c:cat>
          <c:val>
            <c:numRef>
              <c:f>'Table 3'!$K$12:$K$92</c:f>
              <c:numCache>
                <c:formatCode>_(* #,##0.0_);_(* \(#,##0.0\);_(* "-"??_);_(@_)</c:formatCode>
                <c:ptCount val="81"/>
                <c:pt idx="0">
                  <c:v>1.7293412487949571</c:v>
                </c:pt>
                <c:pt idx="1">
                  <c:v>2.3231971750306899</c:v>
                </c:pt>
                <c:pt idx="2">
                  <c:v>3.1609856891499692</c:v>
                </c:pt>
                <c:pt idx="3">
                  <c:v>4.0362039192980914</c:v>
                </c:pt>
                <c:pt idx="4">
                  <c:v>4.7514670281888325</c:v>
                </c:pt>
                <c:pt idx="5">
                  <c:v>7.3030108163609651</c:v>
                </c:pt>
                <c:pt idx="6">
                  <c:v>10.852673477052779</c:v>
                </c:pt>
                <c:pt idx="7">
                  <c:v>14.499865586823296</c:v>
                </c:pt>
                <c:pt idx="8">
                  <c:v>17.435239834236224</c:v>
                </c:pt>
                <c:pt idx="9">
                  <c:v>17.967436922475592</c:v>
                </c:pt>
                <c:pt idx="10">
                  <c:v>18.667070255651698</c:v>
                </c:pt>
                <c:pt idx="11">
                  <c:v>19.340743006915773</c:v>
                </c:pt>
                <c:pt idx="12">
                  <c:v>19.852544506476924</c:v>
                </c:pt>
                <c:pt idx="13">
                  <c:v>17.838454366293043</c:v>
                </c:pt>
                <c:pt idx="14">
                  <c:v>15.218189939634218</c:v>
                </c:pt>
                <c:pt idx="15">
                  <c:v>12.724186686508411</c:v>
                </c:pt>
                <c:pt idx="16">
                  <c:v>10.848187913804679</c:v>
                </c:pt>
                <c:pt idx="17">
                  <c:v>8.866297868289104</c:v>
                </c:pt>
                <c:pt idx="18">
                  <c:v>6.1842162843344202</c:v>
                </c:pt>
                <c:pt idx="19">
                  <c:v>3.515552844738798</c:v>
                </c:pt>
                <c:pt idx="20">
                  <c:v>1.4290365028190166</c:v>
                </c:pt>
                <c:pt idx="21">
                  <c:v>0.3724738617345526</c:v>
                </c:pt>
                <c:pt idx="22">
                  <c:v>-1.1201703809305794</c:v>
                </c:pt>
                <c:pt idx="23">
                  <c:v>-2.6821162557342526</c:v>
                </c:pt>
                <c:pt idx="24">
                  <c:v>-3.9605894630379677</c:v>
                </c:pt>
                <c:pt idx="25">
                  <c:v>-2.9420407469529235</c:v>
                </c:pt>
                <c:pt idx="26">
                  <c:v>-1.4660030267832209</c:v>
                </c:pt>
                <c:pt idx="27">
                  <c:v>0.12704584111803904</c:v>
                </c:pt>
                <c:pt idx="28">
                  <c:v>1.469541754859732</c:v>
                </c:pt>
                <c:pt idx="29">
                  <c:v>1.6839116276151738</c:v>
                </c:pt>
                <c:pt idx="30">
                  <c:v>1.9867025049202809</c:v>
                </c:pt>
                <c:pt idx="31">
                  <c:v>2.3034798985766072</c:v>
                </c:pt>
                <c:pt idx="32">
                  <c:v>2.5627118066036165</c:v>
                </c:pt>
                <c:pt idx="33">
                  <c:v>3.0569099350388012</c:v>
                </c:pt>
                <c:pt idx="34">
                  <c:v>3.751409985169722</c:v>
                </c:pt>
                <c:pt idx="35">
                  <c:v>4.4735900804128956</c:v>
                </c:pt>
                <c:pt idx="36">
                  <c:v>5.0612605178647376</c:v>
                </c:pt>
                <c:pt idx="37">
                  <c:v>5.2224745722888963</c:v>
                </c:pt>
                <c:pt idx="38">
                  <c:v>5.4464341155660403</c:v>
                </c:pt>
                <c:pt idx="39">
                  <c:v>5.6761618361962771</c:v>
                </c:pt>
                <c:pt idx="40">
                  <c:v>5.8607709484628634</c:v>
                </c:pt>
                <c:pt idx="41">
                  <c:v>4.661381727337659</c:v>
                </c:pt>
                <c:pt idx="42">
                  <c:v>3.0012692117836064</c:v>
                </c:pt>
                <c:pt idx="43">
                  <c:v>1.3057104949956071</c:v>
                </c:pt>
                <c:pt idx="44">
                  <c:v>-5.1506876104766806E-2</c:v>
                </c:pt>
                <c:pt idx="45">
                  <c:v>-0.51386010712530394</c:v>
                </c:pt>
                <c:pt idx="46">
                  <c:v>-1.1715842071248188</c:v>
                </c:pt>
                <c:pt idx="47">
                  <c:v>-1.8656035946507936</c:v>
                </c:pt>
                <c:pt idx="48">
                  <c:v>-2.4381022932415268</c:v>
                </c:pt>
                <c:pt idx="49">
                  <c:v>-3.3062190979154069</c:v>
                </c:pt>
                <c:pt idx="50">
                  <c:v>-4.5551615817844633</c:v>
                </c:pt>
                <c:pt idx="51">
                  <c:v>-5.8911774330048257</c:v>
                </c:pt>
                <c:pt idx="52">
                  <c:v>-7.0075678666512982</c:v>
                </c:pt>
                <c:pt idx="53">
                  <c:v>-7.7248002568321112</c:v>
                </c:pt>
                <c:pt idx="54">
                  <c:v>-8.7795561531572286</c:v>
                </c:pt>
                <c:pt idx="55">
                  <c:v>-9.9388388037649165</c:v>
                </c:pt>
                <c:pt idx="56">
                  <c:v>-10.93309583865044</c:v>
                </c:pt>
                <c:pt idx="57">
                  <c:v>-10.257525713318859</c:v>
                </c:pt>
                <c:pt idx="58">
                  <c:v>-9.2447391534567664</c:v>
                </c:pt>
                <c:pt idx="59">
                  <c:v>-8.1042195464938462</c:v>
                </c:pt>
                <c:pt idx="60">
                  <c:v>-7.102403656669189</c:v>
                </c:pt>
                <c:pt idx="61">
                  <c:v>-5.365808766535622</c:v>
                </c:pt>
                <c:pt idx="62">
                  <c:v>-2.8108107944207825</c:v>
                </c:pt>
                <c:pt idx="63">
                  <c:v>-9.9496463909093716E-4</c:v>
                </c:pt>
                <c:pt idx="64">
                  <c:v>2.410189002338011</c:v>
                </c:pt>
                <c:pt idx="65">
                  <c:v>4.5905814849748774</c:v>
                </c:pt>
                <c:pt idx="66">
                  <c:v>7.6568715441577231</c:v>
                </c:pt>
                <c:pt idx="67">
                  <c:v>10.848063482161033</c:v>
                </c:pt>
                <c:pt idx="68">
                  <c:v>13.446907475077779</c:v>
                </c:pt>
                <c:pt idx="69">
                  <c:v>13.111528855539586</c:v>
                </c:pt>
                <c:pt idx="70">
                  <c:v>12.66287092980091</c:v>
                </c:pt>
                <c:pt idx="71">
                  <c:v>12.222296282335094</c:v>
                </c:pt>
                <c:pt idx="72">
                  <c:v>11.881812932013759</c:v>
                </c:pt>
                <c:pt idx="73">
                  <c:v>10.687013188180256</c:v>
                </c:pt>
                <c:pt idx="74">
                  <c:v>9.0775281645130139</c:v>
                </c:pt>
                <c:pt idx="75">
                  <c:v>7.4845169994261118</c:v>
                </c:pt>
                <c:pt idx="76">
                  <c:v>6.2448172429279625</c:v>
                </c:pt>
                <c:pt idx="77">
                  <c:v>5.5680336267505304</c:v>
                </c:pt>
                <c:pt idx="78">
                  <c:v>4.632916819045211</c:v>
                </c:pt>
                <c:pt idx="79">
                  <c:v>3.679794801476552</c:v>
                </c:pt>
                <c:pt idx="80">
                  <c:v>2.9182880954641637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3'!$L$4</c:f>
              <c:strCache>
                <c:ptCount val="1"/>
                <c:pt idx="0">
                  <c:v>Los Angeles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 3'!$I$12:$I$92</c:f>
              <c:strCache>
                <c:ptCount val="81"/>
                <c:pt idx="0">
                  <c:v>1995 Q4</c:v>
                </c:pt>
                <c:pt idx="1">
                  <c:v>1996 Q1</c:v>
                </c:pt>
                <c:pt idx="2">
                  <c:v>1996 Q2</c:v>
                </c:pt>
                <c:pt idx="3">
                  <c:v>1996 Q3</c:v>
                </c:pt>
                <c:pt idx="4">
                  <c:v>1996 Q4</c:v>
                </c:pt>
                <c:pt idx="5">
                  <c:v>1997 Q1</c:v>
                </c:pt>
                <c:pt idx="6">
                  <c:v>1997 Q2</c:v>
                </c:pt>
                <c:pt idx="7">
                  <c:v>1997 Q3</c:v>
                </c:pt>
                <c:pt idx="8">
                  <c:v>1997 Q4</c:v>
                </c:pt>
                <c:pt idx="9">
                  <c:v>1998 Q1</c:v>
                </c:pt>
                <c:pt idx="10">
                  <c:v>1998 Q2</c:v>
                </c:pt>
                <c:pt idx="11">
                  <c:v>1998 Q3</c:v>
                </c:pt>
                <c:pt idx="12">
                  <c:v>1998 Q4</c:v>
                </c:pt>
                <c:pt idx="13">
                  <c:v>1999 Q1</c:v>
                </c:pt>
                <c:pt idx="14">
                  <c:v>1999 Q2</c:v>
                </c:pt>
                <c:pt idx="15">
                  <c:v>1999 Q3</c:v>
                </c:pt>
                <c:pt idx="16">
                  <c:v>1999 Q4</c:v>
                </c:pt>
                <c:pt idx="17">
                  <c:v>2000 Q1</c:v>
                </c:pt>
                <c:pt idx="18">
                  <c:v>2000 Q2</c:v>
                </c:pt>
                <c:pt idx="19">
                  <c:v>2000 Q3</c:v>
                </c:pt>
                <c:pt idx="20">
                  <c:v>2000 Q4</c:v>
                </c:pt>
                <c:pt idx="21">
                  <c:v>2001 Q1</c:v>
                </c:pt>
                <c:pt idx="22">
                  <c:v>2001 Q2</c:v>
                </c:pt>
                <c:pt idx="23">
                  <c:v>2001 Q3</c:v>
                </c:pt>
                <c:pt idx="24">
                  <c:v>2001 Q4</c:v>
                </c:pt>
                <c:pt idx="25">
                  <c:v>2002 Q1</c:v>
                </c:pt>
                <c:pt idx="26">
                  <c:v>2002 Q2</c:v>
                </c:pt>
                <c:pt idx="27">
                  <c:v>2002 Q3</c:v>
                </c:pt>
                <c:pt idx="28">
                  <c:v>2002 Q4</c:v>
                </c:pt>
                <c:pt idx="29">
                  <c:v>2003 Q1</c:v>
                </c:pt>
                <c:pt idx="30">
                  <c:v>2003 Q2</c:v>
                </c:pt>
                <c:pt idx="31">
                  <c:v>2003 Q3</c:v>
                </c:pt>
                <c:pt idx="32">
                  <c:v>2003 Q4</c:v>
                </c:pt>
                <c:pt idx="33">
                  <c:v>2004 Q1</c:v>
                </c:pt>
                <c:pt idx="34">
                  <c:v>2004 Q2</c:v>
                </c:pt>
                <c:pt idx="35">
                  <c:v>2004 Q3</c:v>
                </c:pt>
                <c:pt idx="36">
                  <c:v>2004 Q4</c:v>
                </c:pt>
                <c:pt idx="37">
                  <c:v>2005 Q1</c:v>
                </c:pt>
                <c:pt idx="38">
                  <c:v>2005 Q2</c:v>
                </c:pt>
                <c:pt idx="39">
                  <c:v>2005 Q3</c:v>
                </c:pt>
                <c:pt idx="40">
                  <c:v>2005 Q4</c:v>
                </c:pt>
                <c:pt idx="41">
                  <c:v>2006 Q1</c:v>
                </c:pt>
                <c:pt idx="42">
                  <c:v>2006 Q2</c:v>
                </c:pt>
                <c:pt idx="43">
                  <c:v>2006 Q3</c:v>
                </c:pt>
                <c:pt idx="44">
                  <c:v>2006 Q4</c:v>
                </c:pt>
                <c:pt idx="45">
                  <c:v>2007 Q1</c:v>
                </c:pt>
                <c:pt idx="46">
                  <c:v>2007 Q2</c:v>
                </c:pt>
                <c:pt idx="47">
                  <c:v>2007 Q3</c:v>
                </c:pt>
                <c:pt idx="48">
                  <c:v>2007 Q4</c:v>
                </c:pt>
                <c:pt idx="49">
                  <c:v>2008 Q1</c:v>
                </c:pt>
                <c:pt idx="50">
                  <c:v>2008 Q2</c:v>
                </c:pt>
                <c:pt idx="51">
                  <c:v>2008 Q3</c:v>
                </c:pt>
                <c:pt idx="52">
                  <c:v>2008 Q4</c:v>
                </c:pt>
                <c:pt idx="53">
                  <c:v>2009 Q1</c:v>
                </c:pt>
                <c:pt idx="54">
                  <c:v>2009 Q2</c:v>
                </c:pt>
                <c:pt idx="55">
                  <c:v>2009 Q3</c:v>
                </c:pt>
                <c:pt idx="56">
                  <c:v>2009 Q4</c:v>
                </c:pt>
                <c:pt idx="57">
                  <c:v>2010 Q1</c:v>
                </c:pt>
                <c:pt idx="58">
                  <c:v>2010 Q2</c:v>
                </c:pt>
                <c:pt idx="59">
                  <c:v>2010 Q3</c:v>
                </c:pt>
                <c:pt idx="60">
                  <c:v>2010 Q4</c:v>
                </c:pt>
                <c:pt idx="61">
                  <c:v>2011 Q1</c:v>
                </c:pt>
                <c:pt idx="62">
                  <c:v>2011 Q2</c:v>
                </c:pt>
                <c:pt idx="63">
                  <c:v>2011 Q3</c:v>
                </c:pt>
                <c:pt idx="64">
                  <c:v>2011 Q4</c:v>
                </c:pt>
                <c:pt idx="65">
                  <c:v>2012 Q1</c:v>
                </c:pt>
                <c:pt idx="66">
                  <c:v>2012 Q2</c:v>
                </c:pt>
                <c:pt idx="67">
                  <c:v>2012 Q3</c:v>
                </c:pt>
                <c:pt idx="68">
                  <c:v>2012 Q4</c:v>
                </c:pt>
                <c:pt idx="69">
                  <c:v>2013 Q1</c:v>
                </c:pt>
                <c:pt idx="70">
                  <c:v>2013 Q2</c:v>
                </c:pt>
                <c:pt idx="71">
                  <c:v>2013 Q3</c:v>
                </c:pt>
                <c:pt idx="72">
                  <c:v>2013 Q4</c:v>
                </c:pt>
                <c:pt idx="73">
                  <c:v>2014 Q1</c:v>
                </c:pt>
                <c:pt idx="74">
                  <c:v>2014 Q2</c:v>
                </c:pt>
                <c:pt idx="75">
                  <c:v>2014 Q3</c:v>
                </c:pt>
                <c:pt idx="76">
                  <c:v>2014 Q4</c:v>
                </c:pt>
                <c:pt idx="77">
                  <c:v>2015 Q1</c:v>
                </c:pt>
                <c:pt idx="78">
                  <c:v>2015 Q2</c:v>
                </c:pt>
                <c:pt idx="79">
                  <c:v>2015 Q3</c:v>
                </c:pt>
                <c:pt idx="80">
                  <c:v>2015 Q4</c:v>
                </c:pt>
              </c:strCache>
            </c:strRef>
          </c:cat>
          <c:val>
            <c:numRef>
              <c:f>'Table 3'!$L$12:$L$92</c:f>
              <c:numCache>
                <c:formatCode>_(* #,##0.0_);_(* \(#,##0.0\);_(* "-"??_);_(@_)</c:formatCode>
                <c:ptCount val="81"/>
                <c:pt idx="0">
                  <c:v>-12.764622298345559</c:v>
                </c:pt>
                <c:pt idx="1">
                  <c:v>-13.034052026883824</c:v>
                </c:pt>
                <c:pt idx="2">
                  <c:v>-13.441664129299516</c:v>
                </c:pt>
                <c:pt idx="3">
                  <c:v>-13.906072127269949</c:v>
                </c:pt>
                <c:pt idx="4">
                  <c:v>-14.318791161352843</c:v>
                </c:pt>
                <c:pt idx="5">
                  <c:v>-11.789199649168081</c:v>
                </c:pt>
                <c:pt idx="6">
                  <c:v>-7.9323234441508639</c:v>
                </c:pt>
                <c:pt idx="7">
                  <c:v>-3.4935290080783385</c:v>
                </c:pt>
                <c:pt idx="8">
                  <c:v>0.4916070565503145</c:v>
                </c:pt>
                <c:pt idx="9">
                  <c:v>5.5960989350671735</c:v>
                </c:pt>
                <c:pt idx="10">
                  <c:v>12.839061208352298</c:v>
                </c:pt>
                <c:pt idx="11">
                  <c:v>20.458287710124008</c:v>
                </c:pt>
                <c:pt idx="12">
                  <c:v>26.72538443109206</c:v>
                </c:pt>
                <c:pt idx="13">
                  <c:v>23.999843043115774</c:v>
                </c:pt>
                <c:pt idx="14">
                  <c:v>20.555655319627185</c:v>
                </c:pt>
                <c:pt idx="15">
                  <c:v>17.379566314257314</c:v>
                </c:pt>
                <c:pt idx="16">
                  <c:v>15.053382528217767</c:v>
                </c:pt>
                <c:pt idx="17">
                  <c:v>12.823570960956895</c:v>
                </c:pt>
                <c:pt idx="18">
                  <c:v>9.8616175278304485</c:v>
                </c:pt>
                <c:pt idx="19">
                  <c:v>6.9761731210365134</c:v>
                </c:pt>
                <c:pt idx="20">
                  <c:v>4.761792520967921</c:v>
                </c:pt>
                <c:pt idx="21">
                  <c:v>5.140810291204037</c:v>
                </c:pt>
                <c:pt idx="22">
                  <c:v>5.6680681200702869</c:v>
                </c:pt>
                <c:pt idx="23">
                  <c:v>6.2097824268072079</c:v>
                </c:pt>
                <c:pt idx="24">
                  <c:v>6.6457487374756443</c:v>
                </c:pt>
                <c:pt idx="25">
                  <c:v>7.9763122245592468</c:v>
                </c:pt>
                <c:pt idx="26">
                  <c:v>9.8114058197165868</c:v>
                </c:pt>
                <c:pt idx="27">
                  <c:v>11.677838320998747</c:v>
                </c:pt>
                <c:pt idx="28">
                  <c:v>13.166154261336199</c:v>
                </c:pt>
                <c:pt idx="29">
                  <c:v>14.854450949903145</c:v>
                </c:pt>
                <c:pt idx="30">
                  <c:v>17.115799374290901</c:v>
                </c:pt>
                <c:pt idx="31">
                  <c:v>19.339534435273332</c:v>
                </c:pt>
                <c:pt idx="32">
                  <c:v>21.060201247673149</c:v>
                </c:pt>
                <c:pt idx="33">
                  <c:v>21.201351804067123</c:v>
                </c:pt>
                <c:pt idx="34">
                  <c:v>21.3840365893093</c:v>
                </c:pt>
                <c:pt idx="35">
                  <c:v>21.55693118982893</c:v>
                </c:pt>
                <c:pt idx="36">
                  <c:v>21.686353534897826</c:v>
                </c:pt>
                <c:pt idx="37">
                  <c:v>20.50706908726707</c:v>
                </c:pt>
                <c:pt idx="38">
                  <c:v>18.984846466215881</c:v>
                </c:pt>
                <c:pt idx="39">
                  <c:v>17.548414837283939</c:v>
                </c:pt>
                <c:pt idx="40">
                  <c:v>16.475827928157905</c:v>
                </c:pt>
                <c:pt idx="41">
                  <c:v>13.862098576696976</c:v>
                </c:pt>
                <c:pt idx="42">
                  <c:v>10.411690689070168</c:v>
                </c:pt>
                <c:pt idx="43">
                  <c:v>7.0737933701433251</c:v>
                </c:pt>
                <c:pt idx="44">
                  <c:v>4.5276881116165342</c:v>
                </c:pt>
                <c:pt idx="45">
                  <c:v>2.1890170515412577</c:v>
                </c:pt>
                <c:pt idx="46">
                  <c:v>-1.0678476001694588</c:v>
                </c:pt>
                <c:pt idx="47">
                  <c:v>-4.418259791980895</c:v>
                </c:pt>
                <c:pt idx="48">
                  <c:v>-7.1177722535562147</c:v>
                </c:pt>
                <c:pt idx="49">
                  <c:v>-8.5327156672676043</c:v>
                </c:pt>
                <c:pt idx="50">
                  <c:v>-10.614633226961242</c:v>
                </c:pt>
                <c:pt idx="51">
                  <c:v>-12.904400513836741</c:v>
                </c:pt>
                <c:pt idx="52">
                  <c:v>-14.869494277088958</c:v>
                </c:pt>
                <c:pt idx="53">
                  <c:v>-16.396272083940143</c:v>
                </c:pt>
                <c:pt idx="54">
                  <c:v>-18.730624873893174</c:v>
                </c:pt>
                <c:pt idx="55">
                  <c:v>-21.426897992970879</c:v>
                </c:pt>
                <c:pt idx="56">
                  <c:v>-23.856510563863875</c:v>
                </c:pt>
                <c:pt idx="57">
                  <c:v>-22.341050052898417</c:v>
                </c:pt>
                <c:pt idx="58">
                  <c:v>-19.913917080824824</c:v>
                </c:pt>
                <c:pt idx="59">
                  <c:v>-16.93098953459091</c:v>
                </c:pt>
                <c:pt idx="60">
                  <c:v>-14.062125316319115</c:v>
                </c:pt>
                <c:pt idx="61">
                  <c:v>-14.644703948824278</c:v>
                </c:pt>
                <c:pt idx="62">
                  <c:v>-15.531817514627472</c:v>
                </c:pt>
                <c:pt idx="63">
                  <c:v>-16.55106777738219</c:v>
                </c:pt>
                <c:pt idx="64">
                  <c:v>-17.464593045922598</c:v>
                </c:pt>
                <c:pt idx="65">
                  <c:v>-16.153444663621404</c:v>
                </c:pt>
                <c:pt idx="66">
                  <c:v>-14.122173179462585</c:v>
                </c:pt>
                <c:pt idx="67">
                  <c:v>-11.735025582005498</c:v>
                </c:pt>
                <c:pt idx="68">
                  <c:v>-9.5453899216622311</c:v>
                </c:pt>
                <c:pt idx="69">
                  <c:v>-6.8952438609595506</c:v>
                </c:pt>
                <c:pt idx="70">
                  <c:v>-2.9493519021795072</c:v>
                </c:pt>
                <c:pt idx="71">
                  <c:v>1.4557231875090857</c:v>
                </c:pt>
                <c:pt idx="72">
                  <c:v>5.291879021564732</c:v>
                </c:pt>
                <c:pt idx="73">
                  <c:v>8.4892772086600221</c:v>
                </c:pt>
                <c:pt idx="74">
                  <c:v>12.92642985716089</c:v>
                </c:pt>
                <c:pt idx="75">
                  <c:v>17.472203558840434</c:v>
                </c:pt>
                <c:pt idx="76">
                  <c:v>21.121039194708587</c:v>
                </c:pt>
                <c:pt idx="77">
                  <c:v>19.432411097712244</c:v>
                </c:pt>
                <c:pt idx="78">
                  <c:v>17.247463958827506</c:v>
                </c:pt>
                <c:pt idx="79">
                  <c:v>15.180199315450196</c:v>
                </c:pt>
                <c:pt idx="80">
                  <c:v>13.633098639998591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'Table 3'!$M$4</c:f>
              <c:strCache>
                <c:ptCount val="1"/>
                <c:pt idx="0">
                  <c:v>New York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 3'!$I$12:$I$92</c:f>
              <c:strCache>
                <c:ptCount val="81"/>
                <c:pt idx="0">
                  <c:v>1995 Q4</c:v>
                </c:pt>
                <c:pt idx="1">
                  <c:v>1996 Q1</c:v>
                </c:pt>
                <c:pt idx="2">
                  <c:v>1996 Q2</c:v>
                </c:pt>
                <c:pt idx="3">
                  <c:v>1996 Q3</c:v>
                </c:pt>
                <c:pt idx="4">
                  <c:v>1996 Q4</c:v>
                </c:pt>
                <c:pt idx="5">
                  <c:v>1997 Q1</c:v>
                </c:pt>
                <c:pt idx="6">
                  <c:v>1997 Q2</c:v>
                </c:pt>
                <c:pt idx="7">
                  <c:v>1997 Q3</c:v>
                </c:pt>
                <c:pt idx="8">
                  <c:v>1997 Q4</c:v>
                </c:pt>
                <c:pt idx="9">
                  <c:v>1998 Q1</c:v>
                </c:pt>
                <c:pt idx="10">
                  <c:v>1998 Q2</c:v>
                </c:pt>
                <c:pt idx="11">
                  <c:v>1998 Q3</c:v>
                </c:pt>
                <c:pt idx="12">
                  <c:v>1998 Q4</c:v>
                </c:pt>
                <c:pt idx="13">
                  <c:v>1999 Q1</c:v>
                </c:pt>
                <c:pt idx="14">
                  <c:v>1999 Q2</c:v>
                </c:pt>
                <c:pt idx="15">
                  <c:v>1999 Q3</c:v>
                </c:pt>
                <c:pt idx="16">
                  <c:v>1999 Q4</c:v>
                </c:pt>
                <c:pt idx="17">
                  <c:v>2000 Q1</c:v>
                </c:pt>
                <c:pt idx="18">
                  <c:v>2000 Q2</c:v>
                </c:pt>
                <c:pt idx="19">
                  <c:v>2000 Q3</c:v>
                </c:pt>
                <c:pt idx="20">
                  <c:v>2000 Q4</c:v>
                </c:pt>
                <c:pt idx="21">
                  <c:v>2001 Q1</c:v>
                </c:pt>
                <c:pt idx="22">
                  <c:v>2001 Q2</c:v>
                </c:pt>
                <c:pt idx="23">
                  <c:v>2001 Q3</c:v>
                </c:pt>
                <c:pt idx="24">
                  <c:v>2001 Q4</c:v>
                </c:pt>
                <c:pt idx="25">
                  <c:v>2002 Q1</c:v>
                </c:pt>
                <c:pt idx="26">
                  <c:v>2002 Q2</c:v>
                </c:pt>
                <c:pt idx="27">
                  <c:v>2002 Q3</c:v>
                </c:pt>
                <c:pt idx="28">
                  <c:v>2002 Q4</c:v>
                </c:pt>
                <c:pt idx="29">
                  <c:v>2003 Q1</c:v>
                </c:pt>
                <c:pt idx="30">
                  <c:v>2003 Q2</c:v>
                </c:pt>
                <c:pt idx="31">
                  <c:v>2003 Q3</c:v>
                </c:pt>
                <c:pt idx="32">
                  <c:v>2003 Q4</c:v>
                </c:pt>
                <c:pt idx="33">
                  <c:v>2004 Q1</c:v>
                </c:pt>
                <c:pt idx="34">
                  <c:v>2004 Q2</c:v>
                </c:pt>
                <c:pt idx="35">
                  <c:v>2004 Q3</c:v>
                </c:pt>
                <c:pt idx="36">
                  <c:v>2004 Q4</c:v>
                </c:pt>
                <c:pt idx="37">
                  <c:v>2005 Q1</c:v>
                </c:pt>
                <c:pt idx="38">
                  <c:v>2005 Q2</c:v>
                </c:pt>
                <c:pt idx="39">
                  <c:v>2005 Q3</c:v>
                </c:pt>
                <c:pt idx="40">
                  <c:v>2005 Q4</c:v>
                </c:pt>
                <c:pt idx="41">
                  <c:v>2006 Q1</c:v>
                </c:pt>
                <c:pt idx="42">
                  <c:v>2006 Q2</c:v>
                </c:pt>
                <c:pt idx="43">
                  <c:v>2006 Q3</c:v>
                </c:pt>
                <c:pt idx="44">
                  <c:v>2006 Q4</c:v>
                </c:pt>
                <c:pt idx="45">
                  <c:v>2007 Q1</c:v>
                </c:pt>
                <c:pt idx="46">
                  <c:v>2007 Q2</c:v>
                </c:pt>
                <c:pt idx="47">
                  <c:v>2007 Q3</c:v>
                </c:pt>
                <c:pt idx="48">
                  <c:v>2007 Q4</c:v>
                </c:pt>
                <c:pt idx="49">
                  <c:v>2008 Q1</c:v>
                </c:pt>
                <c:pt idx="50">
                  <c:v>2008 Q2</c:v>
                </c:pt>
                <c:pt idx="51">
                  <c:v>2008 Q3</c:v>
                </c:pt>
                <c:pt idx="52">
                  <c:v>2008 Q4</c:v>
                </c:pt>
                <c:pt idx="53">
                  <c:v>2009 Q1</c:v>
                </c:pt>
                <c:pt idx="54">
                  <c:v>2009 Q2</c:v>
                </c:pt>
                <c:pt idx="55">
                  <c:v>2009 Q3</c:v>
                </c:pt>
                <c:pt idx="56">
                  <c:v>2009 Q4</c:v>
                </c:pt>
                <c:pt idx="57">
                  <c:v>2010 Q1</c:v>
                </c:pt>
                <c:pt idx="58">
                  <c:v>2010 Q2</c:v>
                </c:pt>
                <c:pt idx="59">
                  <c:v>2010 Q3</c:v>
                </c:pt>
                <c:pt idx="60">
                  <c:v>2010 Q4</c:v>
                </c:pt>
                <c:pt idx="61">
                  <c:v>2011 Q1</c:v>
                </c:pt>
                <c:pt idx="62">
                  <c:v>2011 Q2</c:v>
                </c:pt>
                <c:pt idx="63">
                  <c:v>2011 Q3</c:v>
                </c:pt>
                <c:pt idx="64">
                  <c:v>2011 Q4</c:v>
                </c:pt>
                <c:pt idx="65">
                  <c:v>2012 Q1</c:v>
                </c:pt>
                <c:pt idx="66">
                  <c:v>2012 Q2</c:v>
                </c:pt>
                <c:pt idx="67">
                  <c:v>2012 Q3</c:v>
                </c:pt>
                <c:pt idx="68">
                  <c:v>2012 Q4</c:v>
                </c:pt>
                <c:pt idx="69">
                  <c:v>2013 Q1</c:v>
                </c:pt>
                <c:pt idx="70">
                  <c:v>2013 Q2</c:v>
                </c:pt>
                <c:pt idx="71">
                  <c:v>2013 Q3</c:v>
                </c:pt>
                <c:pt idx="72">
                  <c:v>2013 Q4</c:v>
                </c:pt>
                <c:pt idx="73">
                  <c:v>2014 Q1</c:v>
                </c:pt>
                <c:pt idx="74">
                  <c:v>2014 Q2</c:v>
                </c:pt>
                <c:pt idx="75">
                  <c:v>2014 Q3</c:v>
                </c:pt>
                <c:pt idx="76">
                  <c:v>2014 Q4</c:v>
                </c:pt>
                <c:pt idx="77">
                  <c:v>2015 Q1</c:v>
                </c:pt>
                <c:pt idx="78">
                  <c:v>2015 Q2</c:v>
                </c:pt>
                <c:pt idx="79">
                  <c:v>2015 Q3</c:v>
                </c:pt>
                <c:pt idx="80">
                  <c:v>2015 Q4</c:v>
                </c:pt>
              </c:strCache>
            </c:strRef>
          </c:cat>
          <c:val>
            <c:numRef>
              <c:f>'Table 3'!$M$12:$M$92</c:f>
              <c:numCache>
                <c:formatCode>_(* #,##0.0_);_(* \(#,##0.0\);_(* "-"??_);_(@_)</c:formatCode>
                <c:ptCount val="81"/>
                <c:pt idx="0">
                  <c:v>-2.664181892239823</c:v>
                </c:pt>
                <c:pt idx="1">
                  <c:v>-1.853444438114519</c:v>
                </c:pt>
                <c:pt idx="2">
                  <c:v>-0.68579888918517939</c:v>
                </c:pt>
                <c:pt idx="3">
                  <c:v>0.56489244601615618</c:v>
                </c:pt>
                <c:pt idx="4">
                  <c:v>1.6112874962937154</c:v>
                </c:pt>
                <c:pt idx="5">
                  <c:v>4.9099062634603161E-2</c:v>
                </c:pt>
                <c:pt idx="6">
                  <c:v>-2.1559869746947249</c:v>
                </c:pt>
                <c:pt idx="7">
                  <c:v>-4.461105821008859</c:v>
                </c:pt>
                <c:pt idx="8">
                  <c:v>-6.3460923734002543</c:v>
                </c:pt>
                <c:pt idx="9">
                  <c:v>-4.1119321478782709</c:v>
                </c:pt>
                <c:pt idx="10">
                  <c:v>-0.83691080452103039</c:v>
                </c:pt>
                <c:pt idx="11">
                  <c:v>2.7483015869600513</c:v>
                </c:pt>
                <c:pt idx="12">
                  <c:v>5.8112393882219715</c:v>
                </c:pt>
                <c:pt idx="13">
                  <c:v>7.9682780298547042</c:v>
                </c:pt>
                <c:pt idx="14">
                  <c:v>10.954579161910045</c:v>
                </c:pt>
                <c:pt idx="15">
                  <c:v>14.005453141724168</c:v>
                </c:pt>
                <c:pt idx="16">
                  <c:v>16.448128797797455</c:v>
                </c:pt>
                <c:pt idx="17">
                  <c:v>17.692617532127393</c:v>
                </c:pt>
                <c:pt idx="18">
                  <c:v>19.335676741909662</c:v>
                </c:pt>
                <c:pt idx="19">
                  <c:v>20.9253740320354</c:v>
                </c:pt>
                <c:pt idx="20">
                  <c:v>22.138116777712117</c:v>
                </c:pt>
                <c:pt idx="21">
                  <c:v>18.266213467414406</c:v>
                </c:pt>
                <c:pt idx="22">
                  <c:v>13.277954843867121</c:v>
                </c:pt>
                <c:pt idx="23">
                  <c:v>8.5807233471874191</c:v>
                </c:pt>
                <c:pt idx="24">
                  <c:v>5.0795364317775347</c:v>
                </c:pt>
                <c:pt idx="25">
                  <c:v>3.4994987252364691</c:v>
                </c:pt>
                <c:pt idx="26">
                  <c:v>1.3046846854651846</c:v>
                </c:pt>
                <c:pt idx="27">
                  <c:v>-0.94643555892609155</c:v>
                </c:pt>
                <c:pt idx="28">
                  <c:v>-2.7552719108865027</c:v>
                </c:pt>
                <c:pt idx="29">
                  <c:v>0.66911223246754425</c:v>
                </c:pt>
                <c:pt idx="30">
                  <c:v>5.6031375638323544</c:v>
                </c:pt>
                <c:pt idx="31">
                  <c:v>10.890882243996195</c:v>
                </c:pt>
                <c:pt idx="32">
                  <c:v>15.317117810530146</c:v>
                </c:pt>
                <c:pt idx="33">
                  <c:v>18.504917575588763</c:v>
                </c:pt>
                <c:pt idx="34">
                  <c:v>22.734516397020521</c:v>
                </c:pt>
                <c:pt idx="35">
                  <c:v>26.849505396347361</c:v>
                </c:pt>
                <c:pt idx="36">
                  <c:v>30.003898158288994</c:v>
                </c:pt>
                <c:pt idx="37">
                  <c:v>26.479512265664091</c:v>
                </c:pt>
                <c:pt idx="38">
                  <c:v>22.085931039362901</c:v>
                </c:pt>
                <c:pt idx="39">
                  <c:v>18.092595931197966</c:v>
                </c:pt>
                <c:pt idx="40">
                  <c:v>15.202626917428001</c:v>
                </c:pt>
                <c:pt idx="41">
                  <c:v>11.859686696425889</c:v>
                </c:pt>
                <c:pt idx="42">
                  <c:v>7.4220211111872905</c:v>
                </c:pt>
                <c:pt idx="43">
                  <c:v>3.1021660000990479</c:v>
                </c:pt>
                <c:pt idx="44">
                  <c:v>-0.21089817156505272</c:v>
                </c:pt>
                <c:pt idx="45">
                  <c:v>-3.0517348870748879</c:v>
                </c:pt>
                <c:pt idx="46">
                  <c:v>-7.096015636077242</c:v>
                </c:pt>
                <c:pt idx="47">
                  <c:v>-11.367331757246275</c:v>
                </c:pt>
                <c:pt idx="48">
                  <c:v>-14.893739997038802</c:v>
                </c:pt>
                <c:pt idx="49">
                  <c:v>-14.85133371677159</c:v>
                </c:pt>
                <c:pt idx="50">
                  <c:v>-14.786489092676259</c:v>
                </c:pt>
                <c:pt idx="51">
                  <c:v>-14.711578951807367</c:v>
                </c:pt>
                <c:pt idx="52">
                  <c:v>-14.64406643155022</c:v>
                </c:pt>
                <c:pt idx="53">
                  <c:v>-13.806046995146543</c:v>
                </c:pt>
                <c:pt idx="54">
                  <c:v>-12.526220974289579</c:v>
                </c:pt>
                <c:pt idx="55">
                  <c:v>-11.050156431233271</c:v>
                </c:pt>
                <c:pt idx="56">
                  <c:v>-9.7220777744323286</c:v>
                </c:pt>
                <c:pt idx="57">
                  <c:v>-6.371784384678147</c:v>
                </c:pt>
                <c:pt idx="58">
                  <c:v>-1.379083910520825</c:v>
                </c:pt>
                <c:pt idx="59">
                  <c:v>4.2007533748661157</c:v>
                </c:pt>
                <c:pt idx="60">
                  <c:v>9.0652322081188377</c:v>
                </c:pt>
                <c:pt idx="61">
                  <c:v>12.230764990525808</c:v>
                </c:pt>
                <c:pt idx="62">
                  <c:v>16.549057033689699</c:v>
                </c:pt>
                <c:pt idx="63">
                  <c:v>20.885502806951575</c:v>
                </c:pt>
                <c:pt idx="64">
                  <c:v>24.303969929579342</c:v>
                </c:pt>
                <c:pt idx="65">
                  <c:v>21.612615278481144</c:v>
                </c:pt>
                <c:pt idx="66">
                  <c:v>18.176927506809673</c:v>
                </c:pt>
                <c:pt idx="67">
                  <c:v>14.973806829096814</c:v>
                </c:pt>
                <c:pt idx="68">
                  <c:v>12.606281938737759</c:v>
                </c:pt>
                <c:pt idx="69">
                  <c:v>12.417841310874813</c:v>
                </c:pt>
                <c:pt idx="70">
                  <c:v>12.164812714745629</c:v>
                </c:pt>
                <c:pt idx="71">
                  <c:v>11.915290661981306</c:v>
                </c:pt>
                <c:pt idx="72">
                  <c:v>11.721737503561206</c:v>
                </c:pt>
                <c:pt idx="73">
                  <c:v>10.381315901477853</c:v>
                </c:pt>
                <c:pt idx="74">
                  <c:v>8.5743811720985832</c:v>
                </c:pt>
                <c:pt idx="75">
                  <c:v>6.7844859514239211</c:v>
                </c:pt>
                <c:pt idx="76">
                  <c:v>5.3905658190945402</c:v>
                </c:pt>
                <c:pt idx="77">
                  <c:v>4.6468397224696636</c:v>
                </c:pt>
                <c:pt idx="78">
                  <c:v>3.6152087174529433</c:v>
                </c:pt>
                <c:pt idx="79">
                  <c:v>2.5588852331310847</c:v>
                </c:pt>
                <c:pt idx="80">
                  <c:v>1.7113986254892115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'Table 3'!$N$4</c:f>
              <c:strCache>
                <c:ptCount val="1"/>
                <c:pt idx="0">
                  <c:v>Philadelphia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 3'!$I$12:$I$92</c:f>
              <c:strCache>
                <c:ptCount val="81"/>
                <c:pt idx="0">
                  <c:v>1995 Q4</c:v>
                </c:pt>
                <c:pt idx="1">
                  <c:v>1996 Q1</c:v>
                </c:pt>
                <c:pt idx="2">
                  <c:v>1996 Q2</c:v>
                </c:pt>
                <c:pt idx="3">
                  <c:v>1996 Q3</c:v>
                </c:pt>
                <c:pt idx="4">
                  <c:v>1996 Q4</c:v>
                </c:pt>
                <c:pt idx="5">
                  <c:v>1997 Q1</c:v>
                </c:pt>
                <c:pt idx="6">
                  <c:v>1997 Q2</c:v>
                </c:pt>
                <c:pt idx="7">
                  <c:v>1997 Q3</c:v>
                </c:pt>
                <c:pt idx="8">
                  <c:v>1997 Q4</c:v>
                </c:pt>
                <c:pt idx="9">
                  <c:v>1998 Q1</c:v>
                </c:pt>
                <c:pt idx="10">
                  <c:v>1998 Q2</c:v>
                </c:pt>
                <c:pt idx="11">
                  <c:v>1998 Q3</c:v>
                </c:pt>
                <c:pt idx="12">
                  <c:v>1998 Q4</c:v>
                </c:pt>
                <c:pt idx="13">
                  <c:v>1999 Q1</c:v>
                </c:pt>
                <c:pt idx="14">
                  <c:v>1999 Q2</c:v>
                </c:pt>
                <c:pt idx="15">
                  <c:v>1999 Q3</c:v>
                </c:pt>
                <c:pt idx="16">
                  <c:v>1999 Q4</c:v>
                </c:pt>
                <c:pt idx="17">
                  <c:v>2000 Q1</c:v>
                </c:pt>
                <c:pt idx="18">
                  <c:v>2000 Q2</c:v>
                </c:pt>
                <c:pt idx="19">
                  <c:v>2000 Q3</c:v>
                </c:pt>
                <c:pt idx="20">
                  <c:v>2000 Q4</c:v>
                </c:pt>
                <c:pt idx="21">
                  <c:v>2001 Q1</c:v>
                </c:pt>
                <c:pt idx="22">
                  <c:v>2001 Q2</c:v>
                </c:pt>
                <c:pt idx="23">
                  <c:v>2001 Q3</c:v>
                </c:pt>
                <c:pt idx="24">
                  <c:v>2001 Q4</c:v>
                </c:pt>
                <c:pt idx="25">
                  <c:v>2002 Q1</c:v>
                </c:pt>
                <c:pt idx="26">
                  <c:v>2002 Q2</c:v>
                </c:pt>
                <c:pt idx="27">
                  <c:v>2002 Q3</c:v>
                </c:pt>
                <c:pt idx="28">
                  <c:v>2002 Q4</c:v>
                </c:pt>
                <c:pt idx="29">
                  <c:v>2003 Q1</c:v>
                </c:pt>
                <c:pt idx="30">
                  <c:v>2003 Q2</c:v>
                </c:pt>
                <c:pt idx="31">
                  <c:v>2003 Q3</c:v>
                </c:pt>
                <c:pt idx="32">
                  <c:v>2003 Q4</c:v>
                </c:pt>
                <c:pt idx="33">
                  <c:v>2004 Q1</c:v>
                </c:pt>
                <c:pt idx="34">
                  <c:v>2004 Q2</c:v>
                </c:pt>
                <c:pt idx="35">
                  <c:v>2004 Q3</c:v>
                </c:pt>
                <c:pt idx="36">
                  <c:v>2004 Q4</c:v>
                </c:pt>
                <c:pt idx="37">
                  <c:v>2005 Q1</c:v>
                </c:pt>
                <c:pt idx="38">
                  <c:v>2005 Q2</c:v>
                </c:pt>
                <c:pt idx="39">
                  <c:v>2005 Q3</c:v>
                </c:pt>
                <c:pt idx="40">
                  <c:v>2005 Q4</c:v>
                </c:pt>
                <c:pt idx="41">
                  <c:v>2006 Q1</c:v>
                </c:pt>
                <c:pt idx="42">
                  <c:v>2006 Q2</c:v>
                </c:pt>
                <c:pt idx="43">
                  <c:v>2006 Q3</c:v>
                </c:pt>
                <c:pt idx="44">
                  <c:v>2006 Q4</c:v>
                </c:pt>
                <c:pt idx="45">
                  <c:v>2007 Q1</c:v>
                </c:pt>
                <c:pt idx="46">
                  <c:v>2007 Q2</c:v>
                </c:pt>
                <c:pt idx="47">
                  <c:v>2007 Q3</c:v>
                </c:pt>
                <c:pt idx="48">
                  <c:v>2007 Q4</c:v>
                </c:pt>
                <c:pt idx="49">
                  <c:v>2008 Q1</c:v>
                </c:pt>
                <c:pt idx="50">
                  <c:v>2008 Q2</c:v>
                </c:pt>
                <c:pt idx="51">
                  <c:v>2008 Q3</c:v>
                </c:pt>
                <c:pt idx="52">
                  <c:v>2008 Q4</c:v>
                </c:pt>
                <c:pt idx="53">
                  <c:v>2009 Q1</c:v>
                </c:pt>
                <c:pt idx="54">
                  <c:v>2009 Q2</c:v>
                </c:pt>
                <c:pt idx="55">
                  <c:v>2009 Q3</c:v>
                </c:pt>
                <c:pt idx="56">
                  <c:v>2009 Q4</c:v>
                </c:pt>
                <c:pt idx="57">
                  <c:v>2010 Q1</c:v>
                </c:pt>
                <c:pt idx="58">
                  <c:v>2010 Q2</c:v>
                </c:pt>
                <c:pt idx="59">
                  <c:v>2010 Q3</c:v>
                </c:pt>
                <c:pt idx="60">
                  <c:v>2010 Q4</c:v>
                </c:pt>
                <c:pt idx="61">
                  <c:v>2011 Q1</c:v>
                </c:pt>
                <c:pt idx="62">
                  <c:v>2011 Q2</c:v>
                </c:pt>
                <c:pt idx="63">
                  <c:v>2011 Q3</c:v>
                </c:pt>
                <c:pt idx="64">
                  <c:v>2011 Q4</c:v>
                </c:pt>
                <c:pt idx="65">
                  <c:v>2012 Q1</c:v>
                </c:pt>
                <c:pt idx="66">
                  <c:v>2012 Q2</c:v>
                </c:pt>
                <c:pt idx="67">
                  <c:v>2012 Q3</c:v>
                </c:pt>
                <c:pt idx="68">
                  <c:v>2012 Q4</c:v>
                </c:pt>
                <c:pt idx="69">
                  <c:v>2013 Q1</c:v>
                </c:pt>
                <c:pt idx="70">
                  <c:v>2013 Q2</c:v>
                </c:pt>
                <c:pt idx="71">
                  <c:v>2013 Q3</c:v>
                </c:pt>
                <c:pt idx="72">
                  <c:v>2013 Q4</c:v>
                </c:pt>
                <c:pt idx="73">
                  <c:v>2014 Q1</c:v>
                </c:pt>
                <c:pt idx="74">
                  <c:v>2014 Q2</c:v>
                </c:pt>
                <c:pt idx="75">
                  <c:v>2014 Q3</c:v>
                </c:pt>
                <c:pt idx="76">
                  <c:v>2014 Q4</c:v>
                </c:pt>
                <c:pt idx="77">
                  <c:v>2015 Q1</c:v>
                </c:pt>
                <c:pt idx="78">
                  <c:v>2015 Q2</c:v>
                </c:pt>
                <c:pt idx="79">
                  <c:v>2015 Q3</c:v>
                </c:pt>
                <c:pt idx="80">
                  <c:v>2015 Q4</c:v>
                </c:pt>
              </c:strCache>
            </c:strRef>
          </c:cat>
          <c:val>
            <c:numRef>
              <c:f>'Table 3'!$N$12:$N$92</c:f>
              <c:numCache>
                <c:formatCode>_(* #,##0.0_);_(* \(#,##0.0\);_(* "-"??_);_(@_)</c:formatCode>
                <c:ptCount val="81"/>
                <c:pt idx="0">
                  <c:v>7.6258268211701949</c:v>
                </c:pt>
                <c:pt idx="1">
                  <c:v>8.1268410341965662</c:v>
                </c:pt>
                <c:pt idx="2">
                  <c:v>8.8147631246968352</c:v>
                </c:pt>
                <c:pt idx="3">
                  <c:v>9.510808746602601</c:v>
                </c:pt>
                <c:pt idx="4">
                  <c:v>10.063243518070927</c:v>
                </c:pt>
                <c:pt idx="5">
                  <c:v>10.363254099805646</c:v>
                </c:pt>
                <c:pt idx="6">
                  <c:v>10.770685468005116</c:v>
                </c:pt>
                <c:pt idx="7">
                  <c:v>11.177718299985411</c:v>
                </c:pt>
                <c:pt idx="8">
                  <c:v>11.497106050446199</c:v>
                </c:pt>
                <c:pt idx="9">
                  <c:v>11.475167802578627</c:v>
                </c:pt>
                <c:pt idx="10">
                  <c:v>11.445564695762624</c:v>
                </c:pt>
                <c:pt idx="11">
                  <c:v>11.416207199652153</c:v>
                </c:pt>
                <c:pt idx="12">
                  <c:v>11.393321242846808</c:v>
                </c:pt>
                <c:pt idx="13">
                  <c:v>9.6334120904553107</c:v>
                </c:pt>
                <c:pt idx="14">
                  <c:v>7.2575216553067579</c:v>
                </c:pt>
                <c:pt idx="15">
                  <c:v>4.9000966083102453</c:v>
                </c:pt>
                <c:pt idx="16">
                  <c:v>3.0614782519879706</c:v>
                </c:pt>
                <c:pt idx="17">
                  <c:v>2.5884209164347549</c:v>
                </c:pt>
                <c:pt idx="18">
                  <c:v>1.9251646898848847</c:v>
                </c:pt>
                <c:pt idx="19">
                  <c:v>1.2373683463851854</c:v>
                </c:pt>
                <c:pt idx="20">
                  <c:v>0.67909749723912904</c:v>
                </c:pt>
                <c:pt idx="21">
                  <c:v>-0.27423400649050883</c:v>
                </c:pt>
                <c:pt idx="22">
                  <c:v>-1.625766355190186</c:v>
                </c:pt>
                <c:pt idx="23">
                  <c:v>-3.0460087411305166</c:v>
                </c:pt>
                <c:pt idx="24">
                  <c:v>-4.2130592873331176</c:v>
                </c:pt>
                <c:pt idx="25">
                  <c:v>-2.444721988024368</c:v>
                </c:pt>
                <c:pt idx="26">
                  <c:v>0.12097615118159863</c:v>
                </c:pt>
                <c:pt idx="27">
                  <c:v>2.8941894398539336</c:v>
                </c:pt>
                <c:pt idx="28">
                  <c:v>5.2345648611468949</c:v>
                </c:pt>
                <c:pt idx="29">
                  <c:v>4.7019589475247212</c:v>
                </c:pt>
                <c:pt idx="30">
                  <c:v>3.9626471041203022</c:v>
                </c:pt>
                <c:pt idx="31">
                  <c:v>3.2050029137716249</c:v>
                </c:pt>
                <c:pt idx="32">
                  <c:v>2.5966799390840891</c:v>
                </c:pt>
                <c:pt idx="33">
                  <c:v>3.6378314127394034</c:v>
                </c:pt>
                <c:pt idx="34">
                  <c:v>5.1007382780469142</c:v>
                </c:pt>
                <c:pt idx="35">
                  <c:v>6.621665275017091</c:v>
                </c:pt>
                <c:pt idx="36">
                  <c:v>7.859097188256885</c:v>
                </c:pt>
                <c:pt idx="37">
                  <c:v>8.3615715325221984</c:v>
                </c:pt>
                <c:pt idx="38">
                  <c:v>9.0507698242717005</c:v>
                </c:pt>
                <c:pt idx="39">
                  <c:v>9.7472499669743353</c:v>
                </c:pt>
                <c:pt idx="40">
                  <c:v>10.299417247266964</c:v>
                </c:pt>
                <c:pt idx="41">
                  <c:v>10.535006343499207</c:v>
                </c:pt>
                <c:pt idx="42">
                  <c:v>10.854611318827809</c:v>
                </c:pt>
                <c:pt idx="43">
                  <c:v>11.173515142258429</c:v>
                </c:pt>
                <c:pt idx="44">
                  <c:v>11.423478973947025</c:v>
                </c:pt>
                <c:pt idx="45">
                  <c:v>11.853906855068976</c:v>
                </c:pt>
                <c:pt idx="46">
                  <c:v>12.434909614131978</c:v>
                </c:pt>
                <c:pt idx="47">
                  <c:v>13.011308181081141</c:v>
                </c:pt>
                <c:pt idx="48">
                  <c:v>13.460795443119736</c:v>
                </c:pt>
                <c:pt idx="49">
                  <c:v>11.026123458264255</c:v>
                </c:pt>
                <c:pt idx="50">
                  <c:v>7.7693031514013411</c:v>
                </c:pt>
                <c:pt idx="51">
                  <c:v>4.5713820070752487</c:v>
                </c:pt>
                <c:pt idx="52">
                  <c:v>2.1001267960309957</c:v>
                </c:pt>
                <c:pt idx="53">
                  <c:v>-0.1192332700276168</c:v>
                </c:pt>
                <c:pt idx="54">
                  <c:v>-3.2448221666709456</c:v>
                </c:pt>
                <c:pt idx="55">
                  <c:v>-6.5033252587837183</c:v>
                </c:pt>
                <c:pt idx="56">
                  <c:v>-9.1612138823334917</c:v>
                </c:pt>
                <c:pt idx="57">
                  <c:v>-9.8921933122808063</c:v>
                </c:pt>
                <c:pt idx="58">
                  <c:v>-10.978522153695849</c:v>
                </c:pt>
                <c:pt idx="59">
                  <c:v>-12.188377071897005</c:v>
                </c:pt>
                <c:pt idx="60">
                  <c:v>-13.239503192521395</c:v>
                </c:pt>
                <c:pt idx="61">
                  <c:v>-10.239321008363705</c:v>
                </c:pt>
                <c:pt idx="62">
                  <c:v>-5.6896467451032358</c:v>
                </c:pt>
                <c:pt idx="63">
                  <c:v>-0.49013332649675123</c:v>
                </c:pt>
                <c:pt idx="64">
                  <c:v>4.1449442482632151</c:v>
                </c:pt>
                <c:pt idx="65">
                  <c:v>6.6782802987146299</c:v>
                </c:pt>
                <c:pt idx="66">
                  <c:v>10.212456014434263</c:v>
                </c:pt>
                <c:pt idx="67">
                  <c:v>13.855719006804268</c:v>
                </c:pt>
                <c:pt idx="68">
                  <c:v>16.796793372195697</c:v>
                </c:pt>
                <c:pt idx="69">
                  <c:v>14.175352651388282</c:v>
                </c:pt>
                <c:pt idx="70">
                  <c:v>10.71959810736295</c:v>
                </c:pt>
                <c:pt idx="71">
                  <c:v>7.3817510930833929</c:v>
                </c:pt>
                <c:pt idx="72">
                  <c:v>4.8391298449048481</c:v>
                </c:pt>
                <c:pt idx="73">
                  <c:v>3.4720599583101044</c:v>
                </c:pt>
                <c:pt idx="74">
                  <c:v>1.5709817568692237</c:v>
                </c:pt>
                <c:pt idx="75">
                  <c:v>-0.38140297043423932</c:v>
                </c:pt>
                <c:pt idx="76">
                  <c:v>-1.9520613628455974</c:v>
                </c:pt>
                <c:pt idx="77">
                  <c:v>-2.8859496762644339</c:v>
                </c:pt>
                <c:pt idx="78">
                  <c:v>-4.226422344616271</c:v>
                </c:pt>
                <c:pt idx="79">
                  <c:v>-5.6563236318719508</c:v>
                </c:pt>
                <c:pt idx="80">
                  <c:v>-6.8479869673693798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45768"/>
        <c:axId val="365967072"/>
      </c:lineChart>
      <c:catAx>
        <c:axId val="18634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7072"/>
        <c:crosses val="autoZero"/>
        <c:auto val="1"/>
        <c:lblAlgn val="ctr"/>
        <c:lblOffset val="100"/>
        <c:noMultiLvlLbl val="0"/>
      </c:catAx>
      <c:valAx>
        <c:axId val="3659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4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Philadelphia </a:t>
            </a:r>
          </a:p>
          <a:p>
            <a:pPr>
              <a:defRPr/>
            </a:pPr>
            <a:r>
              <a:rPr lang="en-US" b="1"/>
              <a:t>Metro Area: Model Results vs. Benchmark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28047824844203E-2"/>
          <c:y val="7.6453706258874501E-2"/>
          <c:w val="0.92934455101638402"/>
          <c:h val="0.64745488445653299"/>
        </c:manualLayout>
      </c:layout>
      <c:lineChart>
        <c:grouping val="standard"/>
        <c:varyColors val="0"/>
        <c:ser>
          <c:idx val="0"/>
          <c:order val="0"/>
          <c:tx>
            <c:strRef>
              <c:f>'Table 7 (Lead Inputs, Output)'!$D$7</c:f>
              <c:strCache>
                <c:ptCount val="1"/>
                <c:pt idx="0">
                  <c:v>AHS-Based Home Improvement Spending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Output)'!$AJ$7:$DL$7</c:f>
              <c:numCache>
                <c:formatCode>_(* #,##0.00_);_(* \(#,##0.00\);_(* "-"??_);_(@_)</c:formatCode>
                <c:ptCount val="81"/>
                <c:pt idx="0">
                  <c:v>7.6258268211701949</c:v>
                </c:pt>
                <c:pt idx="1">
                  <c:v>8.1268410341965662</c:v>
                </c:pt>
                <c:pt idx="2">
                  <c:v>8.8147631246968352</c:v>
                </c:pt>
                <c:pt idx="3" formatCode="_(* #,##0.0_);_(* \(#,##0.0\);_(* &quot;-&quot;??_);_(@_)">
                  <c:v>9.510808746602601</c:v>
                </c:pt>
                <c:pt idx="4" formatCode="_(* #,##0.0_);_(* \(#,##0.0\);_(* &quot;-&quot;??_);_(@_)">
                  <c:v>10.063243518070927</c:v>
                </c:pt>
                <c:pt idx="5" formatCode="_(* #,##0.0_);_(* \(#,##0.0\);_(* &quot;-&quot;??_);_(@_)">
                  <c:v>10.363254099805646</c:v>
                </c:pt>
                <c:pt idx="6" formatCode="_(* #,##0.0_);_(* \(#,##0.0\);_(* &quot;-&quot;??_);_(@_)">
                  <c:v>10.770685468005116</c:v>
                </c:pt>
                <c:pt idx="7" formatCode="_(* #,##0.0_);_(* \(#,##0.0\);_(* &quot;-&quot;??_);_(@_)">
                  <c:v>11.177718299985411</c:v>
                </c:pt>
                <c:pt idx="8" formatCode="_(* #,##0.0_);_(* \(#,##0.0\);_(* &quot;-&quot;??_);_(@_)">
                  <c:v>11.497106050446199</c:v>
                </c:pt>
                <c:pt idx="9" formatCode="_(* #,##0.0_);_(* \(#,##0.0\);_(* &quot;-&quot;??_);_(@_)">
                  <c:v>11.475167802578627</c:v>
                </c:pt>
                <c:pt idx="10" formatCode="_(* #,##0.0_);_(* \(#,##0.0\);_(* &quot;-&quot;??_);_(@_)">
                  <c:v>11.445564695762624</c:v>
                </c:pt>
                <c:pt idx="11" formatCode="_(* #,##0.0_);_(* \(#,##0.0\);_(* &quot;-&quot;??_);_(@_)">
                  <c:v>11.416207199652153</c:v>
                </c:pt>
                <c:pt idx="12" formatCode="_(* #,##0.0_);_(* \(#,##0.0\);_(* &quot;-&quot;??_);_(@_)">
                  <c:v>11.393321242846808</c:v>
                </c:pt>
                <c:pt idx="13" formatCode="_(* #,##0.0_);_(* \(#,##0.0\);_(* &quot;-&quot;??_);_(@_)">
                  <c:v>9.6334120904553107</c:v>
                </c:pt>
                <c:pt idx="14" formatCode="_(* #,##0.0_);_(* \(#,##0.0\);_(* &quot;-&quot;??_);_(@_)">
                  <c:v>7.2575216553067579</c:v>
                </c:pt>
                <c:pt idx="15" formatCode="_(* #,##0.0_);_(* \(#,##0.0\);_(* &quot;-&quot;??_);_(@_)">
                  <c:v>4.9000966083102453</c:v>
                </c:pt>
                <c:pt idx="16" formatCode="_(* #,##0.0_);_(* \(#,##0.0\);_(* &quot;-&quot;??_);_(@_)">
                  <c:v>3.0614782519879706</c:v>
                </c:pt>
                <c:pt idx="17" formatCode="_(* #,##0.0_);_(* \(#,##0.0\);_(* &quot;-&quot;??_);_(@_)">
                  <c:v>2.5884209164347549</c:v>
                </c:pt>
                <c:pt idx="18" formatCode="_(* #,##0.0_);_(* \(#,##0.0\);_(* &quot;-&quot;??_);_(@_)">
                  <c:v>1.9251646898848847</c:v>
                </c:pt>
                <c:pt idx="19" formatCode="_(* #,##0.0_);_(* \(#,##0.0\);_(* &quot;-&quot;??_);_(@_)">
                  <c:v>1.2373683463851854</c:v>
                </c:pt>
                <c:pt idx="20" formatCode="_(* #,##0.0_);_(* \(#,##0.0\);_(* &quot;-&quot;??_);_(@_)">
                  <c:v>0.67909749723912904</c:v>
                </c:pt>
                <c:pt idx="21" formatCode="_(* #,##0.0_);_(* \(#,##0.0\);_(* &quot;-&quot;??_);_(@_)">
                  <c:v>-0.27423400649050883</c:v>
                </c:pt>
                <c:pt idx="22" formatCode="_(* #,##0.0_);_(* \(#,##0.0\);_(* &quot;-&quot;??_);_(@_)">
                  <c:v>-1.625766355190186</c:v>
                </c:pt>
                <c:pt idx="23" formatCode="_(* #,##0.0_);_(* \(#,##0.0\);_(* &quot;-&quot;??_);_(@_)">
                  <c:v>-3.0460087411305166</c:v>
                </c:pt>
                <c:pt idx="24" formatCode="_(* #,##0.0_);_(* \(#,##0.0\);_(* &quot;-&quot;??_);_(@_)">
                  <c:v>-4.2130592873331176</c:v>
                </c:pt>
                <c:pt idx="25" formatCode="_(* #,##0.0_);_(* \(#,##0.0\);_(* &quot;-&quot;??_);_(@_)">
                  <c:v>-2.444721988024368</c:v>
                </c:pt>
                <c:pt idx="26" formatCode="_(* #,##0.0_);_(* \(#,##0.0\);_(* &quot;-&quot;??_);_(@_)">
                  <c:v>0.12097615118159863</c:v>
                </c:pt>
                <c:pt idx="27" formatCode="_(* #,##0.0_);_(* \(#,##0.0\);_(* &quot;-&quot;??_);_(@_)">
                  <c:v>2.8941894398539336</c:v>
                </c:pt>
                <c:pt idx="28" formatCode="_(* #,##0.0_);_(* \(#,##0.0\);_(* &quot;-&quot;??_);_(@_)">
                  <c:v>5.2345648611468949</c:v>
                </c:pt>
                <c:pt idx="29" formatCode="_(* #,##0.0_);_(* \(#,##0.0\);_(* &quot;-&quot;??_);_(@_)">
                  <c:v>4.7019589475247212</c:v>
                </c:pt>
                <c:pt idx="30" formatCode="_(* #,##0.0_);_(* \(#,##0.0\);_(* &quot;-&quot;??_);_(@_)">
                  <c:v>3.9626471041203022</c:v>
                </c:pt>
                <c:pt idx="31" formatCode="_(* #,##0.0_);_(* \(#,##0.0\);_(* &quot;-&quot;??_);_(@_)">
                  <c:v>3.2050029137716249</c:v>
                </c:pt>
                <c:pt idx="32" formatCode="_(* #,##0.0_);_(* \(#,##0.0\);_(* &quot;-&quot;??_);_(@_)">
                  <c:v>2.5966799390840891</c:v>
                </c:pt>
                <c:pt idx="33" formatCode="_(* #,##0.0_);_(* \(#,##0.0\);_(* &quot;-&quot;??_);_(@_)">
                  <c:v>3.6378314127394034</c:v>
                </c:pt>
                <c:pt idx="34" formatCode="_(* #,##0.0_);_(* \(#,##0.0\);_(* &quot;-&quot;??_);_(@_)">
                  <c:v>5.1007382780469142</c:v>
                </c:pt>
                <c:pt idx="35" formatCode="_(* #,##0.0_);_(* \(#,##0.0\);_(* &quot;-&quot;??_);_(@_)">
                  <c:v>6.621665275017091</c:v>
                </c:pt>
                <c:pt idx="36" formatCode="_(* #,##0.0_);_(* \(#,##0.0\);_(* &quot;-&quot;??_);_(@_)">
                  <c:v>7.859097188256885</c:v>
                </c:pt>
                <c:pt idx="37" formatCode="_(* #,##0.0_);_(* \(#,##0.0\);_(* &quot;-&quot;??_);_(@_)">
                  <c:v>8.3615715325221984</c:v>
                </c:pt>
                <c:pt idx="38" formatCode="_(* #,##0.0_);_(* \(#,##0.0\);_(* &quot;-&quot;??_);_(@_)">
                  <c:v>9.0507698242717005</c:v>
                </c:pt>
                <c:pt idx="39" formatCode="_(* #,##0.0_);_(* \(#,##0.0\);_(* &quot;-&quot;??_);_(@_)">
                  <c:v>9.7472499669743353</c:v>
                </c:pt>
                <c:pt idx="40" formatCode="_(* #,##0.0_);_(* \(#,##0.0\);_(* &quot;-&quot;??_);_(@_)">
                  <c:v>10.299417247266964</c:v>
                </c:pt>
                <c:pt idx="41" formatCode="_(* #,##0.0_);_(* \(#,##0.0\);_(* &quot;-&quot;??_);_(@_)">
                  <c:v>10.535006343499207</c:v>
                </c:pt>
                <c:pt idx="42" formatCode="_(* #,##0.0_);_(* \(#,##0.0\);_(* &quot;-&quot;??_);_(@_)">
                  <c:v>10.854611318827809</c:v>
                </c:pt>
                <c:pt idx="43" formatCode="_(* #,##0.0_);_(* \(#,##0.0\);_(* &quot;-&quot;??_);_(@_)">
                  <c:v>11.173515142258429</c:v>
                </c:pt>
                <c:pt idx="44" formatCode="_(* #,##0.0_);_(* \(#,##0.0\);_(* &quot;-&quot;??_);_(@_)">
                  <c:v>11.423478973947025</c:v>
                </c:pt>
                <c:pt idx="45" formatCode="_(* #,##0.0_);_(* \(#,##0.0\);_(* &quot;-&quot;??_);_(@_)">
                  <c:v>11.853906855068976</c:v>
                </c:pt>
                <c:pt idx="46" formatCode="_(* #,##0.0_);_(* \(#,##0.0\);_(* &quot;-&quot;??_);_(@_)">
                  <c:v>12.434909614131978</c:v>
                </c:pt>
                <c:pt idx="47" formatCode="_(* #,##0.0_);_(* \(#,##0.0\);_(* &quot;-&quot;??_);_(@_)">
                  <c:v>13.011308181081141</c:v>
                </c:pt>
                <c:pt idx="48" formatCode="_(* #,##0.0_);_(* \(#,##0.0\);_(* &quot;-&quot;??_);_(@_)">
                  <c:v>13.460795443119736</c:v>
                </c:pt>
                <c:pt idx="49" formatCode="_(* #,##0.0_);_(* \(#,##0.0\);_(* &quot;-&quot;??_);_(@_)">
                  <c:v>11.026123458264255</c:v>
                </c:pt>
                <c:pt idx="50" formatCode="_(* #,##0.0_);_(* \(#,##0.0\);_(* &quot;-&quot;??_);_(@_)">
                  <c:v>7.7693031514013411</c:v>
                </c:pt>
                <c:pt idx="51" formatCode="_(* #,##0.0_);_(* \(#,##0.0\);_(* &quot;-&quot;??_);_(@_)">
                  <c:v>4.5713820070752487</c:v>
                </c:pt>
                <c:pt idx="52" formatCode="_(* #,##0.0_);_(* \(#,##0.0\);_(* &quot;-&quot;??_);_(@_)">
                  <c:v>2.1001267960309957</c:v>
                </c:pt>
                <c:pt idx="53" formatCode="_(* #,##0.0_);_(* \(#,##0.0\);_(* &quot;-&quot;??_);_(@_)">
                  <c:v>-0.1192332700276168</c:v>
                </c:pt>
                <c:pt idx="54" formatCode="_(* #,##0.0_);_(* \(#,##0.0\);_(* &quot;-&quot;??_);_(@_)">
                  <c:v>-3.2448221666709456</c:v>
                </c:pt>
                <c:pt idx="55" formatCode="_(* #,##0.0_);_(* \(#,##0.0\);_(* &quot;-&quot;??_);_(@_)">
                  <c:v>-6.5033252587837183</c:v>
                </c:pt>
                <c:pt idx="56" formatCode="_(* #,##0.0_);_(* \(#,##0.0\);_(* &quot;-&quot;??_);_(@_)">
                  <c:v>-9.1612138823334917</c:v>
                </c:pt>
                <c:pt idx="57" formatCode="_(* #,##0.0_);_(* \(#,##0.0\);_(* &quot;-&quot;??_);_(@_)">
                  <c:v>-9.8921933122808063</c:v>
                </c:pt>
                <c:pt idx="58" formatCode="_(* #,##0.0_);_(* \(#,##0.0\);_(* &quot;-&quot;??_);_(@_)">
                  <c:v>-10.978522153695849</c:v>
                </c:pt>
                <c:pt idx="59" formatCode="_(* #,##0.0_);_(* \(#,##0.0\);_(* &quot;-&quot;??_);_(@_)">
                  <c:v>-12.188377071897005</c:v>
                </c:pt>
                <c:pt idx="60" formatCode="_(* #,##0.0_);_(* \(#,##0.0\);_(* &quot;-&quot;??_);_(@_)">
                  <c:v>-13.239503192521395</c:v>
                </c:pt>
                <c:pt idx="61" formatCode="_(* #,##0.0_);_(* \(#,##0.0\);_(* &quot;-&quot;??_);_(@_)">
                  <c:v>-10.239321008363705</c:v>
                </c:pt>
                <c:pt idx="62" formatCode="_(* #,##0.0_);_(* \(#,##0.0\);_(* &quot;-&quot;??_);_(@_)">
                  <c:v>-5.6896467451032358</c:v>
                </c:pt>
                <c:pt idx="63" formatCode="_(* #,##0.0_);_(* \(#,##0.0\);_(* &quot;-&quot;??_);_(@_)">
                  <c:v>-0.49013332649675123</c:v>
                </c:pt>
                <c:pt idx="64" formatCode="_(* #,##0.0_);_(* \(#,##0.0\);_(* &quot;-&quot;??_);_(@_)">
                  <c:v>4.1449442482632151</c:v>
                </c:pt>
                <c:pt idx="65" formatCode="_(* #,##0.0_);_(* \(#,##0.0\);_(* &quot;-&quot;??_);_(@_)">
                  <c:v>6.6782802987146299</c:v>
                </c:pt>
                <c:pt idx="66" formatCode="_(* #,##0.0_);_(* \(#,##0.0\);_(* &quot;-&quot;??_);_(@_)">
                  <c:v>10.212456014434263</c:v>
                </c:pt>
                <c:pt idx="67" formatCode="_(* #,##0.0_);_(* \(#,##0.0\);_(* &quot;-&quot;??_);_(@_)">
                  <c:v>13.855719006804268</c:v>
                </c:pt>
                <c:pt idx="68" formatCode="_(* #,##0.0_);_(* \(#,##0.0\);_(* &quot;-&quot;??_);_(@_)">
                  <c:v>16.796793372195697</c:v>
                </c:pt>
                <c:pt idx="69" formatCode="_(* #,##0.0_);_(* \(#,##0.0\);_(* &quot;-&quot;??_);_(@_)">
                  <c:v>14.175352651388282</c:v>
                </c:pt>
                <c:pt idx="70" formatCode="_(* #,##0.0_);_(* \(#,##0.0\);_(* &quot;-&quot;??_);_(@_)">
                  <c:v>10.71959810736295</c:v>
                </c:pt>
                <c:pt idx="71" formatCode="_(* #,##0.0_);_(* \(#,##0.0\);_(* &quot;-&quot;??_);_(@_)">
                  <c:v>7.3817510930833929</c:v>
                </c:pt>
                <c:pt idx="72" formatCode="_(* #,##0.0_);_(* \(#,##0.0\);_(* &quot;-&quot;??_);_(@_)">
                  <c:v>4.8391298449048481</c:v>
                </c:pt>
                <c:pt idx="73" formatCode="_(* #,##0.0_);_(* \(#,##0.0\);_(* &quot;-&quot;??_);_(@_)">
                  <c:v>3.4720599583101044</c:v>
                </c:pt>
                <c:pt idx="74" formatCode="_(* #,##0.0_);_(* \(#,##0.0\);_(* &quot;-&quot;??_);_(@_)">
                  <c:v>1.5709817568692237</c:v>
                </c:pt>
                <c:pt idx="75" formatCode="_(* #,##0.0_);_(* \(#,##0.0\);_(* &quot;-&quot;??_);_(@_)">
                  <c:v>-0.38140297043423932</c:v>
                </c:pt>
                <c:pt idx="76" formatCode="_(* #,##0.0_);_(* \(#,##0.0\);_(* &quot;-&quot;??_);_(@_)">
                  <c:v>-1.9520613628455974</c:v>
                </c:pt>
                <c:pt idx="77" formatCode="_(* #,##0.0_);_(* \(#,##0.0\);_(* &quot;-&quot;??_);_(@_)">
                  <c:v>-2.8859496762644339</c:v>
                </c:pt>
                <c:pt idx="78" formatCode="_(* #,##0.0_);_(* \(#,##0.0\);_(* &quot;-&quot;??_);_(@_)">
                  <c:v>-4.226422344616271</c:v>
                </c:pt>
                <c:pt idx="79" formatCode="_(* #,##0.0_);_(* \(#,##0.0\);_(* &quot;-&quot;??_);_(@_)">
                  <c:v>-5.6563236318719508</c:v>
                </c:pt>
                <c:pt idx="80" formatCode="_(* #,##0.0_);_(* \(#,##0.0\);_(* &quot;-&quot;??_);_(@_)">
                  <c:v>-6.8479869673693798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'Table 7 (Lead Inputs, Output)'!$D$39</c:f>
              <c:strCache>
                <c:ptCount val="1"/>
                <c:pt idx="0">
                  <c:v>Leading Indicator of Home Improvement Activity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Output)'!$AJ$39:$DL$39</c:f>
              <c:numCache>
                <c:formatCode>0.0</c:formatCode>
                <c:ptCount val="81"/>
                <c:pt idx="0">
                  <c:v>7.1174725278252726</c:v>
                </c:pt>
                <c:pt idx="1">
                  <c:v>6.4373957149327454</c:v>
                </c:pt>
                <c:pt idx="2">
                  <c:v>5.709763572734369</c:v>
                </c:pt>
                <c:pt idx="3">
                  <c:v>2.912718233200895</c:v>
                </c:pt>
                <c:pt idx="4">
                  <c:v>1.1357296831973478</c:v>
                </c:pt>
                <c:pt idx="5">
                  <c:v>-1.2173612422074751</c:v>
                </c:pt>
                <c:pt idx="6">
                  <c:v>-1.6643506733764062</c:v>
                </c:pt>
                <c:pt idx="7">
                  <c:v>0.81699344701969712</c:v>
                </c:pt>
                <c:pt idx="8">
                  <c:v>3.3119934062165433</c:v>
                </c:pt>
                <c:pt idx="9">
                  <c:v>6.2018690227135203</c:v>
                </c:pt>
                <c:pt idx="10">
                  <c:v>8.3404532930826196</c:v>
                </c:pt>
                <c:pt idx="11">
                  <c:v>5.3971193984913439</c:v>
                </c:pt>
                <c:pt idx="12">
                  <c:v>3.4937257496124641</c:v>
                </c:pt>
                <c:pt idx="13">
                  <c:v>2.7088289429806891</c:v>
                </c:pt>
                <c:pt idx="14">
                  <c:v>1.4663337363707645</c:v>
                </c:pt>
                <c:pt idx="15">
                  <c:v>3.6775246799569761</c:v>
                </c:pt>
                <c:pt idx="16">
                  <c:v>5.2347868429386004</c:v>
                </c:pt>
                <c:pt idx="17">
                  <c:v>5.924006405961789</c:v>
                </c:pt>
                <c:pt idx="18">
                  <c:v>6.0628222352898096</c:v>
                </c:pt>
                <c:pt idx="19">
                  <c:v>4.988078092314959</c:v>
                </c:pt>
                <c:pt idx="20">
                  <c:v>4.0532813827026786</c:v>
                </c:pt>
                <c:pt idx="21">
                  <c:v>2.4829456334539648</c:v>
                </c:pt>
                <c:pt idx="22">
                  <c:v>1.57895717146384</c:v>
                </c:pt>
                <c:pt idx="23">
                  <c:v>1.0879186540569923</c:v>
                </c:pt>
                <c:pt idx="24">
                  <c:v>-0.52357880535563139</c:v>
                </c:pt>
                <c:pt idx="25">
                  <c:v>-0.61791164829809153</c:v>
                </c:pt>
                <c:pt idx="26">
                  <c:v>-0.44026574144738861</c:v>
                </c:pt>
                <c:pt idx="27">
                  <c:v>-0.14098917132918953</c:v>
                </c:pt>
                <c:pt idx="28">
                  <c:v>2.7542862635393952</c:v>
                </c:pt>
                <c:pt idx="29">
                  <c:v>3.3822119508628194</c:v>
                </c:pt>
                <c:pt idx="30">
                  <c:v>5.4857650116365448</c:v>
                </c:pt>
                <c:pt idx="31">
                  <c:v>7.0469344720337395</c:v>
                </c:pt>
                <c:pt idx="32">
                  <c:v>6.4939343227698103</c:v>
                </c:pt>
                <c:pt idx="33">
                  <c:v>8.7858892396261279</c:v>
                </c:pt>
                <c:pt idx="34">
                  <c:v>7.7099447120157194</c:v>
                </c:pt>
                <c:pt idx="35">
                  <c:v>7.3415300862194286</c:v>
                </c:pt>
                <c:pt idx="36">
                  <c:v>7.8291275447609792</c:v>
                </c:pt>
                <c:pt idx="37">
                  <c:v>7.2443706611677054</c:v>
                </c:pt>
                <c:pt idx="38">
                  <c:v>8.5321504678969724</c:v>
                </c:pt>
                <c:pt idx="39">
                  <c:v>10.057039889016385</c:v>
                </c:pt>
                <c:pt idx="40">
                  <c:v>10.939198632227205</c:v>
                </c:pt>
                <c:pt idx="41">
                  <c:v>11.546463500129647</c:v>
                </c:pt>
                <c:pt idx="42">
                  <c:v>11.698743965958796</c:v>
                </c:pt>
                <c:pt idx="43">
                  <c:v>11.253438216930672</c:v>
                </c:pt>
                <c:pt idx="44">
                  <c:v>11.278957322162078</c:v>
                </c:pt>
                <c:pt idx="45">
                  <c:v>10.751163408792936</c:v>
                </c:pt>
                <c:pt idx="46">
                  <c:v>9.9405176823478989</c:v>
                </c:pt>
                <c:pt idx="47">
                  <c:v>7.0132379216575735</c:v>
                </c:pt>
                <c:pt idx="48">
                  <c:v>3.1846999893008299</c:v>
                </c:pt>
                <c:pt idx="49">
                  <c:v>-0.88726880977429756</c:v>
                </c:pt>
                <c:pt idx="50">
                  <c:v>-2.8838845486931337</c:v>
                </c:pt>
                <c:pt idx="51">
                  <c:v>-1.0607446211210099</c:v>
                </c:pt>
                <c:pt idx="52">
                  <c:v>-2.6681691702650445</c:v>
                </c:pt>
                <c:pt idx="53">
                  <c:v>-3.9035814350285523</c:v>
                </c:pt>
                <c:pt idx="54">
                  <c:v>-5.0320680955982118</c:v>
                </c:pt>
                <c:pt idx="55">
                  <c:v>-6.9044691731210399</c:v>
                </c:pt>
                <c:pt idx="56">
                  <c:v>-8.5265263220987997</c:v>
                </c:pt>
                <c:pt idx="57">
                  <c:v>-10.283204519993127</c:v>
                </c:pt>
                <c:pt idx="58">
                  <c:v>-12.928004340786694</c:v>
                </c:pt>
                <c:pt idx="59">
                  <c:v>-14.71816355993106</c:v>
                </c:pt>
                <c:pt idx="60">
                  <c:v>-14.944185314825587</c:v>
                </c:pt>
                <c:pt idx="61">
                  <c:v>-13.158080803866277</c:v>
                </c:pt>
                <c:pt idx="62">
                  <c:v>-7.1188776759054226</c:v>
                </c:pt>
                <c:pt idx="63">
                  <c:v>-0.8354843155133449</c:v>
                </c:pt>
                <c:pt idx="64">
                  <c:v>4.7655722956749234</c:v>
                </c:pt>
                <c:pt idx="65">
                  <c:v>7.9787916721366772</c:v>
                </c:pt>
                <c:pt idx="66">
                  <c:v>7.1208686182112739</c:v>
                </c:pt>
                <c:pt idx="67">
                  <c:v>6.2038930500450551</c:v>
                </c:pt>
                <c:pt idx="68">
                  <c:v>5.3310252417962491</c:v>
                </c:pt>
                <c:pt idx="69">
                  <c:v>7.0632530056799361</c:v>
                </c:pt>
                <c:pt idx="70">
                  <c:v>7.5330426280562506</c:v>
                </c:pt>
                <c:pt idx="71">
                  <c:v>8.7579097756865263</c:v>
                </c:pt>
                <c:pt idx="72">
                  <c:v>9.744843555229469</c:v>
                </c:pt>
                <c:pt idx="73">
                  <c:v>8.1571398991716233</c:v>
                </c:pt>
                <c:pt idx="74">
                  <c:v>9.0319308225707982</c:v>
                </c:pt>
                <c:pt idx="75">
                  <c:v>8.5011785691361954</c:v>
                </c:pt>
                <c:pt idx="76">
                  <c:v>7.2701661180446555</c:v>
                </c:pt>
                <c:pt idx="77">
                  <c:v>6.1598551251127462</c:v>
                </c:pt>
                <c:pt idx="78">
                  <c:v>3.2349560119006386</c:v>
                </c:pt>
                <c:pt idx="79">
                  <c:v>1.2075046605007584</c:v>
                </c:pt>
                <c:pt idx="80">
                  <c:v>0.4478574293350106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376008"/>
        <c:axId val="368376400"/>
      </c:lineChart>
      <c:dateAx>
        <c:axId val="3683760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6400"/>
        <c:crosses val="autoZero"/>
        <c:auto val="1"/>
        <c:lblOffset val="100"/>
        <c:baseTimeUnit val="months"/>
      </c:dateAx>
      <c:valAx>
        <c:axId val="36837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661504666903E-2"/>
          <c:y val="0.84444558387663804"/>
          <c:w val="0.89999995381012199"/>
          <c:h val="4.631747354779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AHS-Based</a:t>
            </a:r>
            <a:r>
              <a:rPr lang="en-US" sz="1600" b="1" baseline="0"/>
              <a:t> Benchmark Spending: Annualized Growth (%)</a:t>
            </a:r>
          </a:p>
          <a:p>
            <a:pPr>
              <a:defRPr sz="1600" b="1"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57539512870596E-2"/>
          <c:y val="0.155205114437725"/>
          <c:w val="0.88271002295663004"/>
          <c:h val="0.70742069692288601"/>
        </c:manualLayout>
      </c:layout>
      <c:lineChart>
        <c:grouping val="standard"/>
        <c:varyColors val="0"/>
        <c:ser>
          <c:idx val="0"/>
          <c:order val="0"/>
          <c:tx>
            <c:strRef>
              <c:f>'Table 9 (Additional AHS data)'!$J$49</c:f>
              <c:strCache>
                <c:ptCount val="1"/>
                <c:pt idx="0">
                  <c:v>Boston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 9 (Additional AHS data)'!$U$40:$Z$40</c:f>
              <c:strCache>
                <c:ptCount val="6"/>
                <c:pt idx="0">
                  <c:v>2014Q3</c:v>
                </c:pt>
                <c:pt idx="1">
                  <c:v>2014Q4</c:v>
                </c:pt>
                <c:pt idx="2">
                  <c:v>2015Q1</c:v>
                </c:pt>
                <c:pt idx="3">
                  <c:v>2015Q2</c:v>
                </c:pt>
                <c:pt idx="4">
                  <c:v>2015Q3</c:v>
                </c:pt>
                <c:pt idx="5">
                  <c:v>2015Q4</c:v>
                </c:pt>
              </c:strCache>
            </c:strRef>
          </c:cat>
          <c:val>
            <c:numRef>
              <c:f>'Table 9 (Additional AHS data)'!$U$49:$Z$49</c:f>
              <c:numCache>
                <c:formatCode>_(* #,##0.00_);_(* \(#,##0.00\);_(* "-"??_);_(@_)</c:formatCode>
                <c:ptCount val="6"/>
                <c:pt idx="0">
                  <c:v>-7.2893936394388525</c:v>
                </c:pt>
                <c:pt idx="1">
                  <c:v>-6.5138369539604026</c:v>
                </c:pt>
                <c:pt idx="2">
                  <c:v>-6.0625137858775426</c:v>
                </c:pt>
                <c:pt idx="3">
                  <c:v>-6.1125102614847364</c:v>
                </c:pt>
                <c:pt idx="4">
                  <c:v>-6.7201302676896928</c:v>
                </c:pt>
                <c:pt idx="5">
                  <c:v>-7.8087526585162159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9 (Additional AHS data)'!$J$50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 9 (Additional AHS data)'!$U$40:$Z$40</c:f>
              <c:strCache>
                <c:ptCount val="6"/>
                <c:pt idx="0">
                  <c:v>2014Q3</c:v>
                </c:pt>
                <c:pt idx="1">
                  <c:v>2014Q4</c:v>
                </c:pt>
                <c:pt idx="2">
                  <c:v>2015Q1</c:v>
                </c:pt>
                <c:pt idx="3">
                  <c:v>2015Q2</c:v>
                </c:pt>
                <c:pt idx="4">
                  <c:v>2015Q3</c:v>
                </c:pt>
                <c:pt idx="5">
                  <c:v>2015Q4</c:v>
                </c:pt>
              </c:strCache>
            </c:strRef>
          </c:cat>
          <c:val>
            <c:numRef>
              <c:f>'Table 9 (Additional AHS data)'!$U$50:$Z$50</c:f>
              <c:numCache>
                <c:formatCode>_(* #,##0.00_);_(* \(#,##0.00\);_(* "-"??_);_(@_)</c:formatCode>
                <c:ptCount val="6"/>
                <c:pt idx="0">
                  <c:v>2.8920564904135335</c:v>
                </c:pt>
                <c:pt idx="1">
                  <c:v>3.6593758270762908</c:v>
                </c:pt>
                <c:pt idx="2">
                  <c:v>4.1128560183140799</c:v>
                </c:pt>
                <c:pt idx="3">
                  <c:v>4.12746281244518</c:v>
                </c:pt>
                <c:pt idx="4">
                  <c:v>3.6900426660651036</c:v>
                </c:pt>
                <c:pt idx="5">
                  <c:v>2.8947716880293393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9 (Additional AHS data)'!$J$51</c:f>
              <c:strCache>
                <c:ptCount val="1"/>
                <c:pt idx="0">
                  <c:v>Miami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 9 (Additional AHS data)'!$U$40:$Z$40</c:f>
              <c:strCache>
                <c:ptCount val="6"/>
                <c:pt idx="0">
                  <c:v>2014Q3</c:v>
                </c:pt>
                <c:pt idx="1">
                  <c:v>2014Q4</c:v>
                </c:pt>
                <c:pt idx="2">
                  <c:v>2015Q1</c:v>
                </c:pt>
                <c:pt idx="3">
                  <c:v>2015Q2</c:v>
                </c:pt>
                <c:pt idx="4">
                  <c:v>2015Q3</c:v>
                </c:pt>
                <c:pt idx="5">
                  <c:v>2015Q4</c:v>
                </c:pt>
              </c:strCache>
            </c:strRef>
          </c:cat>
          <c:val>
            <c:numRef>
              <c:f>'Table 9 (Additional AHS data)'!$U$51:$Z$51</c:f>
              <c:numCache>
                <c:formatCode>_(* #,##0.00_);_(* \(#,##0.00\);_(* "-"??_);_(@_)</c:formatCode>
                <c:ptCount val="6"/>
                <c:pt idx="0">
                  <c:v>24.418556881384319</c:v>
                </c:pt>
                <c:pt idx="1">
                  <c:v>24.4083025709743</c:v>
                </c:pt>
                <c:pt idx="2">
                  <c:v>23.921008448124702</c:v>
                </c:pt>
                <c:pt idx="3">
                  <c:v>22.841698461862091</c:v>
                </c:pt>
                <c:pt idx="4">
                  <c:v>21.236585284911413</c:v>
                </c:pt>
                <c:pt idx="5">
                  <c:v>19.303980805843267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'Table 9 (Additional AHS data)'!$J$52</c:f>
              <c:strCache>
                <c:ptCount val="1"/>
                <c:pt idx="0">
                  <c:v>Washington DC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 9 (Additional AHS data)'!$U$40:$Z$40</c:f>
              <c:strCache>
                <c:ptCount val="6"/>
                <c:pt idx="0">
                  <c:v>2014Q3</c:v>
                </c:pt>
                <c:pt idx="1">
                  <c:v>2014Q4</c:v>
                </c:pt>
                <c:pt idx="2">
                  <c:v>2015Q1</c:v>
                </c:pt>
                <c:pt idx="3">
                  <c:v>2015Q2</c:v>
                </c:pt>
                <c:pt idx="4">
                  <c:v>2015Q3</c:v>
                </c:pt>
                <c:pt idx="5">
                  <c:v>2015Q4</c:v>
                </c:pt>
              </c:strCache>
            </c:strRef>
          </c:cat>
          <c:val>
            <c:numRef>
              <c:f>'Table 9 (Additional AHS data)'!$U$52:$Z$52</c:f>
              <c:numCache>
                <c:formatCode>_(* #,##0.00_);_(* \(#,##0.00\);_(* "-"??_);_(@_)</c:formatCode>
                <c:ptCount val="6"/>
                <c:pt idx="0">
                  <c:v>-10.583825687631492</c:v>
                </c:pt>
                <c:pt idx="1">
                  <c:v>-10.352916119535898</c:v>
                </c:pt>
                <c:pt idx="2">
                  <c:v>-10.419635091817604</c:v>
                </c:pt>
                <c:pt idx="3">
                  <c:v>-10.945213873203405</c:v>
                </c:pt>
                <c:pt idx="4">
                  <c:v>-11.992437160336669</c:v>
                </c:pt>
                <c:pt idx="5">
                  <c:v>-13.511770226752024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'Table 9 (Additional AHS data)'!$J$53</c:f>
              <c:strCache>
                <c:ptCount val="1"/>
                <c:pt idx="0">
                  <c:v>Seattle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 9 (Additional AHS data)'!$U$40:$Z$40</c:f>
              <c:strCache>
                <c:ptCount val="6"/>
                <c:pt idx="0">
                  <c:v>2014Q3</c:v>
                </c:pt>
                <c:pt idx="1">
                  <c:v>2014Q4</c:v>
                </c:pt>
                <c:pt idx="2">
                  <c:v>2015Q1</c:v>
                </c:pt>
                <c:pt idx="3">
                  <c:v>2015Q2</c:v>
                </c:pt>
                <c:pt idx="4">
                  <c:v>2015Q3</c:v>
                </c:pt>
                <c:pt idx="5">
                  <c:v>2015Q4</c:v>
                </c:pt>
              </c:strCache>
            </c:strRef>
          </c:cat>
          <c:val>
            <c:numRef>
              <c:f>'Table 9 (Additional AHS data)'!$U$53:$Z$53</c:f>
              <c:numCache>
                <c:formatCode>_(* #,##0.00_);_(* \(#,##0.00\);_(* "-"??_);_(@_)</c:formatCode>
                <c:ptCount val="6"/>
                <c:pt idx="0">
                  <c:v>16.976223963183369</c:v>
                </c:pt>
                <c:pt idx="1">
                  <c:v>17.187127426693181</c:v>
                </c:pt>
                <c:pt idx="2">
                  <c:v>17.246465149283253</c:v>
                </c:pt>
                <c:pt idx="3">
                  <c:v>17.11542134486556</c:v>
                </c:pt>
                <c:pt idx="4">
                  <c:v>16.80628094194568</c:v>
                </c:pt>
                <c:pt idx="5">
                  <c:v>16.372578558843955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377184"/>
        <c:axId val="368377576"/>
      </c:lineChart>
      <c:catAx>
        <c:axId val="36837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7576"/>
        <c:crosses val="autoZero"/>
        <c:auto val="1"/>
        <c:lblAlgn val="ctr"/>
        <c:lblOffset val="100"/>
        <c:noMultiLvlLbl val="0"/>
      </c:catAx>
      <c:valAx>
        <c:axId val="36837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Performance Across Four Metros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8 (Regressions)'!$C$3</c:f>
              <c:strCache>
                <c:ptCount val="1"/>
                <c:pt idx="0">
                  <c:v>Y: Averaged Benchmarks: 4 metros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'Table 8 (Regressions)'!$A$14:$A$85</c:f>
              <c:numCache>
                <c:formatCode>d\-mmm\-yy</c:formatCode>
                <c:ptCount val="7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</c:numCache>
            </c:numRef>
          </c:cat>
          <c:val>
            <c:numRef>
              <c:f>'Table 8 (Regressions)'!$C$14:$C$85</c:f>
              <c:numCache>
                <c:formatCode>_(* #,##0.0_);_(* \(#,##0.0\);_(* "-"??_);_(@_)</c:formatCode>
                <c:ptCount val="72"/>
                <c:pt idx="0">
                  <c:v>11.927200140536256</c:v>
                </c:pt>
                <c:pt idx="1">
                  <c:v>13.842664604675399</c:v>
                </c:pt>
                <c:pt idx="2">
                  <c:v>15.846714744944233</c:v>
                </c:pt>
                <c:pt idx="3">
                  <c:v>17.48780588833008</c:v>
                </c:pt>
                <c:pt idx="4">
                  <c:v>15.82444581653778</c:v>
                </c:pt>
                <c:pt idx="5">
                  <c:v>13.662554198553028</c:v>
                </c:pt>
                <c:pt idx="6">
                  <c:v>11.604424700407524</c:v>
                </c:pt>
                <c:pt idx="7">
                  <c:v>10.054358562688421</c:v>
                </c:pt>
                <c:pt idx="8">
                  <c:v>8.8063554001811593</c:v>
                </c:pt>
                <c:pt idx="9">
                  <c:v>7.1257696526345242</c:v>
                </c:pt>
                <c:pt idx="10">
                  <c:v>5.4622640904214412</c:v>
                </c:pt>
                <c:pt idx="11">
                  <c:v>4.1670661526883404</c:v>
                </c:pt>
                <c:pt idx="12">
                  <c:v>3.6093751315239877</c:v>
                </c:pt>
                <c:pt idx="13">
                  <c:v>2.8262329209882004</c:v>
                </c:pt>
                <c:pt idx="14">
                  <c:v>2.012122346940465</c:v>
                </c:pt>
                <c:pt idx="15">
                  <c:v>1.3494702167562251</c:v>
                </c:pt>
                <c:pt idx="16">
                  <c:v>2.3860253524412349</c:v>
                </c:pt>
                <c:pt idx="17">
                  <c:v>3.865140234545708</c:v>
                </c:pt>
                <c:pt idx="18">
                  <c:v>5.4333756233421902</c:v>
                </c:pt>
                <c:pt idx="19">
                  <c:v>6.7341849723411027</c:v>
                </c:pt>
                <c:pt idx="20">
                  <c:v>6.864637433263038</c:v>
                </c:pt>
                <c:pt idx="21">
                  <c:v>7.02892965945742</c:v>
                </c:pt>
                <c:pt idx="22">
                  <c:v>7.1784098121164126</c:v>
                </c:pt>
                <c:pt idx="23">
                  <c:v>7.2855584292625277</c:v>
                </c:pt>
                <c:pt idx="24">
                  <c:v>7.7989072083604896</c:v>
                </c:pt>
                <c:pt idx="25">
                  <c:v>8.5161226987323655</c:v>
                </c:pt>
                <c:pt idx="26">
                  <c:v>9.2573115743594485</c:v>
                </c:pt>
                <c:pt idx="27">
                  <c:v>9.8573744987802474</c:v>
                </c:pt>
                <c:pt idx="28">
                  <c:v>9.8355639374972075</c:v>
                </c:pt>
                <c:pt idx="29">
                  <c:v>9.8322285274416767</c:v>
                </c:pt>
                <c:pt idx="30">
                  <c:v>9.8576362649970655</c:v>
                </c:pt>
                <c:pt idx="31">
                  <c:v>9.8967501169957632</c:v>
                </c:pt>
                <c:pt idx="32">
                  <c:v>8.9977063571327207</c:v>
                </c:pt>
                <c:pt idx="33">
                  <c:v>7.7935574996101433</c:v>
                </c:pt>
                <c:pt idx="34">
                  <c:v>6.6084003940104576</c:v>
                </c:pt>
                <c:pt idx="35">
                  <c:v>5.6898699560171</c:v>
                </c:pt>
                <c:pt idx="36">
                  <c:v>5.4181265950981112</c:v>
                </c:pt>
                <c:pt idx="37">
                  <c:v>5.0268876728775487</c:v>
                </c:pt>
                <c:pt idx="38">
                  <c:v>4.609076307426724</c:v>
                </c:pt>
                <c:pt idx="39">
                  <c:v>4.261271197200541</c:v>
                </c:pt>
                <c:pt idx="40">
                  <c:v>2.5718647257023237</c:v>
                </c:pt>
                <c:pt idx="41">
                  <c:v>0.24179449589349433</c:v>
                </c:pt>
                <c:pt idx="42">
                  <c:v>-2.1360064484701091</c:v>
                </c:pt>
                <c:pt idx="43">
                  <c:v>-4.0441298106696317</c:v>
                </c:pt>
                <c:pt idx="44">
                  <c:v>-6.0849925045235906</c:v>
                </c:pt>
                <c:pt idx="45">
                  <c:v>-9.0073767166785981</c:v>
                </c:pt>
                <c:pt idx="46">
                  <c:v>-12.123505173982187</c:v>
                </c:pt>
                <c:pt idx="47">
                  <c:v>-14.726705575078947</c:v>
                </c:pt>
                <c:pt idx="48">
                  <c:v>-14.674087461865273</c:v>
                </c:pt>
                <c:pt idx="49">
                  <c:v>-14.563531373694698</c:v>
                </c:pt>
                <c:pt idx="50">
                  <c:v>-14.387374104698567</c:v>
                </c:pt>
                <c:pt idx="51">
                  <c:v>-14.180398673269073</c:v>
                </c:pt>
                <c:pt idx="52">
                  <c:v>-12.551416260377289</c:v>
                </c:pt>
                <c:pt idx="53">
                  <c:v>-10.059031815372924</c:v>
                </c:pt>
                <c:pt idx="54">
                  <c:v>-7.171412070972722</c:v>
                </c:pt>
                <c:pt idx="55">
                  <c:v>-4.5547024239613085</c:v>
                </c:pt>
                <c:pt idx="56">
                  <c:v>-1.7785878874657752</c:v>
                </c:pt>
                <c:pt idx="57">
                  <c:v>2.2495834568813695</c:v>
                </c:pt>
                <c:pt idx="58">
                  <c:v>6.6143339533405925</c:v>
                </c:pt>
                <c:pt idx="59">
                  <c:v>10.316075449356156</c:v>
                </c:pt>
                <c:pt idx="60">
                  <c:v>9.5515682955566668</c:v>
                </c:pt>
                <c:pt idx="61">
                  <c:v>8.6698158963691263</c:v>
                </c:pt>
                <c:pt idx="62">
                  <c:v>7.9802026186774313</c:v>
                </c:pt>
                <c:pt idx="63">
                  <c:v>7.5837210670573345</c:v>
                </c:pt>
                <c:pt idx="64">
                  <c:v>7.2284601112093307</c:v>
                </c:pt>
                <c:pt idx="65">
                  <c:v>6.7563792628362602</c:v>
                </c:pt>
                <c:pt idx="66">
                  <c:v>6.2970377163639375</c:v>
                </c:pt>
                <c:pt idx="67">
                  <c:v>5.9454484302406208</c:v>
                </c:pt>
                <c:pt idx="68">
                  <c:v>4.8771087357377336</c:v>
                </c:pt>
                <c:pt idx="69">
                  <c:v>3.4129708163637309</c:v>
                </c:pt>
                <c:pt idx="70">
                  <c:v>1.9287975091069005</c:v>
                </c:pt>
                <c:pt idx="71">
                  <c:v>0.74458109645721315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8 (Regressions)'!$B$3</c:f>
              <c:strCache>
                <c:ptCount val="1"/>
                <c:pt idx="0">
                  <c:v>X: Averaged LIRA: 4 metros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'Table 8 (Regressions)'!$A$14:$A$85</c:f>
              <c:numCache>
                <c:formatCode>d\-mmm\-yy</c:formatCode>
                <c:ptCount val="7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</c:numCache>
            </c:numRef>
          </c:cat>
          <c:val>
            <c:numRef>
              <c:f>'Table 8 (Regressions)'!$B$14:$B$85</c:f>
              <c:numCache>
                <c:formatCode>_(* #,##0.0_);_(* \(#,##0.0\);_(* "-"??_);_(@_)</c:formatCode>
                <c:ptCount val="72"/>
                <c:pt idx="0">
                  <c:v>5.7288630835258108</c:v>
                </c:pt>
                <c:pt idx="1">
                  <c:v>7.1286252431524542</c:v>
                </c:pt>
                <c:pt idx="2">
                  <c:v>6.5986619133772351</c:v>
                </c:pt>
                <c:pt idx="3">
                  <c:v>6.0044297001013049</c:v>
                </c:pt>
                <c:pt idx="4">
                  <c:v>5.8946408490050075</c:v>
                </c:pt>
                <c:pt idx="5">
                  <c:v>4.9603807527600736</c:v>
                </c:pt>
                <c:pt idx="6">
                  <c:v>5.5091165051713027</c:v>
                </c:pt>
                <c:pt idx="7">
                  <c:v>6.2717822658777989</c:v>
                </c:pt>
                <c:pt idx="8">
                  <c:v>6.7219488842863493</c:v>
                </c:pt>
                <c:pt idx="9">
                  <c:v>7.1136601299696345</c:v>
                </c:pt>
                <c:pt idx="10">
                  <c:v>6.9471067195887493</c:v>
                </c:pt>
                <c:pt idx="11">
                  <c:v>6.7395631318071914</c:v>
                </c:pt>
                <c:pt idx="12">
                  <c:v>6.2728843480664489</c:v>
                </c:pt>
                <c:pt idx="13">
                  <c:v>5.7951395650851367</c:v>
                </c:pt>
                <c:pt idx="14">
                  <c:v>5.3636050165070683</c:v>
                </c:pt>
                <c:pt idx="15">
                  <c:v>4.0487757882082258</c:v>
                </c:pt>
                <c:pt idx="16">
                  <c:v>3.1064106750065306</c:v>
                </c:pt>
                <c:pt idx="17">
                  <c:v>3.3492493448093685</c:v>
                </c:pt>
                <c:pt idx="18">
                  <c:v>3.6038038965431567</c:v>
                </c:pt>
                <c:pt idx="19">
                  <c:v>5.0927342637206694</c:v>
                </c:pt>
                <c:pt idx="20">
                  <c:v>5.5527450589012206</c:v>
                </c:pt>
                <c:pt idx="21">
                  <c:v>5.6986287959244519</c:v>
                </c:pt>
                <c:pt idx="22">
                  <c:v>5.8127770724314916</c:v>
                </c:pt>
                <c:pt idx="23">
                  <c:v>5.4382187826567705</c:v>
                </c:pt>
                <c:pt idx="24">
                  <c:v>6.5705618389837275</c:v>
                </c:pt>
                <c:pt idx="25">
                  <c:v>6.4355896666503636</c:v>
                </c:pt>
                <c:pt idx="26">
                  <c:v>6.6564412871497645</c:v>
                </c:pt>
                <c:pt idx="27">
                  <c:v>7.6206447271983064</c:v>
                </c:pt>
                <c:pt idx="28">
                  <c:v>7.9874519029904452</c:v>
                </c:pt>
                <c:pt idx="29">
                  <c:v>9.3470052119166098</c:v>
                </c:pt>
                <c:pt idx="30">
                  <c:v>10.569815181933203</c:v>
                </c:pt>
                <c:pt idx="31">
                  <c:v>10.371024109346381</c:v>
                </c:pt>
                <c:pt idx="32">
                  <c:v>9.34686838508002</c:v>
                </c:pt>
                <c:pt idx="33">
                  <c:v>8.3605079162466183</c:v>
                </c:pt>
                <c:pt idx="34">
                  <c:v>6.8453399553912329</c:v>
                </c:pt>
                <c:pt idx="35">
                  <c:v>6.5854479155775918</c:v>
                </c:pt>
                <c:pt idx="36">
                  <c:v>6.7711731095973944</c:v>
                </c:pt>
                <c:pt idx="37">
                  <c:v>5.7116830502939484</c:v>
                </c:pt>
                <c:pt idx="38">
                  <c:v>4.2070756985057276</c:v>
                </c:pt>
                <c:pt idx="39">
                  <c:v>0.43734622503409648</c:v>
                </c:pt>
                <c:pt idx="40">
                  <c:v>-4.0413576102765196</c:v>
                </c:pt>
                <c:pt idx="41">
                  <c:v>-5.2992880450950288</c:v>
                </c:pt>
                <c:pt idx="42">
                  <c:v>-7.4895527487611622</c:v>
                </c:pt>
                <c:pt idx="43">
                  <c:v>-8.2708027673385729</c:v>
                </c:pt>
                <c:pt idx="44">
                  <c:v>-8.4185042904238916</c:v>
                </c:pt>
                <c:pt idx="45">
                  <c:v>-8.7499735568111987</c:v>
                </c:pt>
                <c:pt idx="46">
                  <c:v>-9.9166573002754816</c:v>
                </c:pt>
                <c:pt idx="47">
                  <c:v>-12.19797950016633</c:v>
                </c:pt>
                <c:pt idx="48">
                  <c:v>-14.384249593431104</c:v>
                </c:pt>
                <c:pt idx="49">
                  <c:v>-16.334374185947496</c:v>
                </c:pt>
                <c:pt idx="50">
                  <c:v>-17.291382654815543</c:v>
                </c:pt>
                <c:pt idx="51">
                  <c:v>-15.746006827233803</c:v>
                </c:pt>
                <c:pt idx="52">
                  <c:v>-12.310603889554269</c:v>
                </c:pt>
                <c:pt idx="53">
                  <c:v>-6.2418868438080519</c:v>
                </c:pt>
                <c:pt idx="54">
                  <c:v>-0.42442086837115789</c:v>
                </c:pt>
                <c:pt idx="55">
                  <c:v>5.1060863265112371</c:v>
                </c:pt>
                <c:pt idx="56">
                  <c:v>8.0158059725821271</c:v>
                </c:pt>
                <c:pt idx="57">
                  <c:v>6.6737674333217551</c:v>
                </c:pt>
                <c:pt idx="58">
                  <c:v>5.6616736501057732</c:v>
                </c:pt>
                <c:pt idx="59">
                  <c:v>3.1801599304300225</c:v>
                </c:pt>
                <c:pt idx="60">
                  <c:v>3.8514295495123063</c:v>
                </c:pt>
                <c:pt idx="61">
                  <c:v>3.8498629223225223</c:v>
                </c:pt>
                <c:pt idx="62">
                  <c:v>5.0013585448167417</c:v>
                </c:pt>
                <c:pt idx="63">
                  <c:v>7.656210445966817</c:v>
                </c:pt>
                <c:pt idx="64">
                  <c:v>7.7045865518887364</c:v>
                </c:pt>
                <c:pt idx="65">
                  <c:v>9.926281052066761</c:v>
                </c:pt>
                <c:pt idx="66">
                  <c:v>10.75273701784293</c:v>
                </c:pt>
                <c:pt idx="67">
                  <c:v>10.576944485159087</c:v>
                </c:pt>
                <c:pt idx="68">
                  <c:v>9.6564261602804482</c:v>
                </c:pt>
                <c:pt idx="69">
                  <c:v>7.8088302489870287</c:v>
                </c:pt>
                <c:pt idx="70">
                  <c:v>6.9331576944969182</c:v>
                </c:pt>
                <c:pt idx="71">
                  <c:v>5.8631182563644071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67856"/>
        <c:axId val="365968248"/>
      </c:lineChart>
      <c:dateAx>
        <c:axId val="36596785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8248"/>
        <c:crosses val="autoZero"/>
        <c:auto val="1"/>
        <c:lblOffset val="100"/>
        <c:baseTimeUnit val="months"/>
      </c:dateAx>
      <c:valAx>
        <c:axId val="3659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Performance</a:t>
            </a:r>
            <a:r>
              <a:rPr lang="en-US" baseline="0"/>
              <a:t> (Including New York metro)</a:t>
            </a:r>
            <a:endParaRPr lang="en-US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57926546669273"/>
          <c:y val="1.3827268025803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8 (Regressions)'!$E$3</c:f>
              <c:strCache>
                <c:ptCount val="1"/>
                <c:pt idx="0">
                  <c:v>Y: Averaged Benchmarks: 5 metros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'Table 8 (Regressions)'!$A$14:$A$85</c:f>
              <c:numCache>
                <c:formatCode>d\-mmm\-yy</c:formatCode>
                <c:ptCount val="7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</c:numCache>
            </c:numRef>
          </c:cat>
          <c:val>
            <c:numRef>
              <c:f>'Table 8 (Regressions)'!$E$14:$E$85</c:f>
              <c:numCache>
                <c:formatCode>_(* #,##0.0_);_(* \(#,##0.0\);_(* "-"??_);_(@_)</c:formatCode>
                <c:ptCount val="72"/>
                <c:pt idx="0">
                  <c:v>8.7193736828533499</c:v>
                </c:pt>
                <c:pt idx="1">
                  <c:v>10.906749522836114</c:v>
                </c:pt>
                <c:pt idx="2">
                  <c:v>13.227032113347397</c:v>
                </c:pt>
                <c:pt idx="3">
                  <c:v>15.152492588308458</c:v>
                </c:pt>
                <c:pt idx="4">
                  <c:v>14.253212259201167</c:v>
                </c:pt>
                <c:pt idx="5">
                  <c:v>13.120959191224433</c:v>
                </c:pt>
                <c:pt idx="6">
                  <c:v>12.084630388670851</c:v>
                </c:pt>
                <c:pt idx="7">
                  <c:v>11.333112609710229</c:v>
                </c:pt>
                <c:pt idx="8">
                  <c:v>10.583607826570406</c:v>
                </c:pt>
                <c:pt idx="9">
                  <c:v>9.5677510704895532</c:v>
                </c:pt>
                <c:pt idx="10">
                  <c:v>8.554886078744234</c:v>
                </c:pt>
                <c:pt idx="11">
                  <c:v>7.7612762776930948</c:v>
                </c:pt>
                <c:pt idx="12">
                  <c:v>6.5407427987020723</c:v>
                </c:pt>
                <c:pt idx="13">
                  <c:v>4.916577305563985</c:v>
                </c:pt>
                <c:pt idx="14">
                  <c:v>3.3258425469898554</c:v>
                </c:pt>
                <c:pt idx="15">
                  <c:v>2.0954834597604877</c:v>
                </c:pt>
                <c:pt idx="16">
                  <c:v>2.6087200270002815</c:v>
                </c:pt>
                <c:pt idx="17">
                  <c:v>3.3530491247296035</c:v>
                </c:pt>
                <c:pt idx="18">
                  <c:v>4.1574133868885337</c:v>
                </c:pt>
                <c:pt idx="19">
                  <c:v>4.8362935956955813</c:v>
                </c:pt>
                <c:pt idx="20">
                  <c:v>5.6255323931039385</c:v>
                </c:pt>
                <c:pt idx="21">
                  <c:v>6.743771240332407</c:v>
                </c:pt>
                <c:pt idx="22">
                  <c:v>7.920904298492367</c:v>
                </c:pt>
                <c:pt idx="23">
                  <c:v>8.8918703055160524</c:v>
                </c:pt>
                <c:pt idx="24">
                  <c:v>9.9401092818061443</c:v>
                </c:pt>
                <c:pt idx="25">
                  <c:v>11.359801438389995</c:v>
                </c:pt>
                <c:pt idx="26">
                  <c:v>12.775750338757032</c:v>
                </c:pt>
                <c:pt idx="27">
                  <c:v>13.886679230681997</c:v>
                </c:pt>
                <c:pt idx="28">
                  <c:v>13.164353603130584</c:v>
                </c:pt>
                <c:pt idx="29">
                  <c:v>12.282969029825919</c:v>
                </c:pt>
                <c:pt idx="30">
                  <c:v>11.504628198237246</c:v>
                </c:pt>
                <c:pt idx="31">
                  <c:v>10.957925477082211</c:v>
                </c:pt>
                <c:pt idx="32">
                  <c:v>9.5701024249913527</c:v>
                </c:pt>
                <c:pt idx="33">
                  <c:v>7.7192502219255728</c:v>
                </c:pt>
                <c:pt idx="34">
                  <c:v>5.9071535152281758</c:v>
                </c:pt>
                <c:pt idx="35">
                  <c:v>4.5097163305006687</c:v>
                </c:pt>
                <c:pt idx="36">
                  <c:v>3.7241542986635112</c:v>
                </c:pt>
                <c:pt idx="37">
                  <c:v>2.60230701108659</c:v>
                </c:pt>
                <c:pt idx="38">
                  <c:v>1.4137946944921238</c:v>
                </c:pt>
                <c:pt idx="39">
                  <c:v>0.43026895835267193</c:v>
                </c:pt>
                <c:pt idx="40">
                  <c:v>-0.91277496279245884</c:v>
                </c:pt>
                <c:pt idx="41">
                  <c:v>-2.7638622218204558</c:v>
                </c:pt>
                <c:pt idx="42">
                  <c:v>-4.6511209491375611</c:v>
                </c:pt>
                <c:pt idx="43">
                  <c:v>-6.1641171348457489</c:v>
                </c:pt>
                <c:pt idx="44">
                  <c:v>-7.6292034026481819</c:v>
                </c:pt>
                <c:pt idx="45">
                  <c:v>-9.711145568200795</c:v>
                </c:pt>
                <c:pt idx="46">
                  <c:v>-11.908835425432404</c:v>
                </c:pt>
                <c:pt idx="47">
                  <c:v>-13.725780014949624</c:v>
                </c:pt>
                <c:pt idx="48">
                  <c:v>-13.013626846427849</c:v>
                </c:pt>
                <c:pt idx="49">
                  <c:v>-11.926641881059926</c:v>
                </c:pt>
                <c:pt idx="50">
                  <c:v>-10.669748608785628</c:v>
                </c:pt>
                <c:pt idx="51">
                  <c:v>-9.531272496991491</c:v>
                </c:pt>
                <c:pt idx="52">
                  <c:v>-7.5949800101966698</c:v>
                </c:pt>
                <c:pt idx="53">
                  <c:v>-4.7374140455603975</c:v>
                </c:pt>
                <c:pt idx="54">
                  <c:v>-1.5600290953878635</c:v>
                </c:pt>
                <c:pt idx="55">
                  <c:v>1.2170320467468212</c:v>
                </c:pt>
                <c:pt idx="56">
                  <c:v>2.8996527457236083</c:v>
                </c:pt>
                <c:pt idx="57">
                  <c:v>5.4350522668670305</c:v>
                </c:pt>
                <c:pt idx="58">
                  <c:v>8.2862285284918364</c:v>
                </c:pt>
                <c:pt idx="59">
                  <c:v>10.774116747232476</c:v>
                </c:pt>
                <c:pt idx="60">
                  <c:v>10.124822898620298</c:v>
                </c:pt>
                <c:pt idx="61">
                  <c:v>9.3688152600444266</c:v>
                </c:pt>
                <c:pt idx="62">
                  <c:v>8.7672202273382052</c:v>
                </c:pt>
                <c:pt idx="63">
                  <c:v>8.4113243543581095</c:v>
                </c:pt>
                <c:pt idx="64">
                  <c:v>7.8590312692630349</c:v>
                </c:pt>
                <c:pt idx="65">
                  <c:v>7.1199796446887245</c:v>
                </c:pt>
                <c:pt idx="66">
                  <c:v>6.3945273633759339</c:v>
                </c:pt>
                <c:pt idx="67">
                  <c:v>5.8344719080114045</c:v>
                </c:pt>
                <c:pt idx="68">
                  <c:v>4.8310549330841202</c:v>
                </c:pt>
                <c:pt idx="69">
                  <c:v>3.453418396581573</c:v>
                </c:pt>
                <c:pt idx="70">
                  <c:v>2.0548150539117378</c:v>
                </c:pt>
                <c:pt idx="71">
                  <c:v>0.93794460226361276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8 (Regressions)'!$D$3</c:f>
              <c:strCache>
                <c:ptCount val="1"/>
                <c:pt idx="0">
                  <c:v>X: Averaged LIRA: 5 metros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'Table 8 (Regressions)'!$A$14:$A$85</c:f>
              <c:numCache>
                <c:formatCode>d\-mmm\-yy</c:formatCode>
                <c:ptCount val="7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</c:numCache>
            </c:numRef>
          </c:cat>
          <c:val>
            <c:numRef>
              <c:f>'Table 8 (Regressions)'!$D$14:$D$85</c:f>
              <c:numCache>
                <c:formatCode>_(* #,##0.0_);_(* \(#,##0.0\);_(* "-"??_);_(@_)</c:formatCode>
                <c:ptCount val="72"/>
                <c:pt idx="0">
                  <c:v>5.9299047235331637</c:v>
                </c:pt>
                <c:pt idx="1">
                  <c:v>7.652203913186824</c:v>
                </c:pt>
                <c:pt idx="2">
                  <c:v>7.1937901404573878</c:v>
                </c:pt>
                <c:pt idx="3">
                  <c:v>6.5751628410799103</c:v>
                </c:pt>
                <c:pt idx="4">
                  <c:v>6.2377526513473303</c:v>
                </c:pt>
                <c:pt idx="5">
                  <c:v>5.3033081744627024</c:v>
                </c:pt>
                <c:pt idx="6">
                  <c:v>5.7924805926846634</c:v>
                </c:pt>
                <c:pt idx="7">
                  <c:v>6.4644939885689059</c:v>
                </c:pt>
                <c:pt idx="8">
                  <c:v>7.1173287146182815</c:v>
                </c:pt>
                <c:pt idx="9">
                  <c:v>7.548691974746875</c:v>
                </c:pt>
                <c:pt idx="10">
                  <c:v>7.5757863728059878</c:v>
                </c:pt>
                <c:pt idx="11">
                  <c:v>7.6984408921966336</c:v>
                </c:pt>
                <c:pt idx="12">
                  <c:v>7.2135761470029847</c:v>
                </c:pt>
                <c:pt idx="13">
                  <c:v>6.6639028164678935</c:v>
                </c:pt>
                <c:pt idx="14">
                  <c:v>6.2724753692379753</c:v>
                </c:pt>
                <c:pt idx="15">
                  <c:v>4.7382906373158855</c:v>
                </c:pt>
                <c:pt idx="16">
                  <c:v>3.6929267221683837</c:v>
                </c:pt>
                <c:pt idx="17">
                  <c:v>3.7369681177611702</c:v>
                </c:pt>
                <c:pt idx="18">
                  <c:v>3.611567709506013</c:v>
                </c:pt>
                <c:pt idx="19">
                  <c:v>4.9170025466861924</c:v>
                </c:pt>
                <c:pt idx="20">
                  <c:v>5.2358883461702623</c:v>
                </c:pt>
                <c:pt idx="21">
                  <c:v>5.6339601647397703</c:v>
                </c:pt>
                <c:pt idx="22">
                  <c:v>5.9718085607026286</c:v>
                </c:pt>
                <c:pt idx="23">
                  <c:v>5.6397922861782508</c:v>
                </c:pt>
                <c:pt idx="24">
                  <c:v>6.8002664699385864</c:v>
                </c:pt>
                <c:pt idx="25">
                  <c:v>6.4539245323789229</c:v>
                </c:pt>
                <c:pt idx="26">
                  <c:v>6.54994201593437</c:v>
                </c:pt>
                <c:pt idx="27">
                  <c:v>7.5314219118304164</c:v>
                </c:pt>
                <c:pt idx="28">
                  <c:v>7.9436846819352711</c:v>
                </c:pt>
                <c:pt idx="29">
                  <c:v>9.2262942480714933</c:v>
                </c:pt>
                <c:pt idx="30">
                  <c:v>10.471979920708909</c:v>
                </c:pt>
                <c:pt idx="31">
                  <c:v>10.422579829811513</c:v>
                </c:pt>
                <c:pt idx="32">
                  <c:v>9.6039165126983477</c:v>
                </c:pt>
                <c:pt idx="33">
                  <c:v>9.223554528339232</c:v>
                </c:pt>
                <c:pt idx="34">
                  <c:v>8.0200432906291113</c:v>
                </c:pt>
                <c:pt idx="35">
                  <c:v>7.8576415416186949</c:v>
                </c:pt>
                <c:pt idx="36">
                  <c:v>8.0378220366420017</c:v>
                </c:pt>
                <c:pt idx="37">
                  <c:v>6.5961492229764094</c:v>
                </c:pt>
                <c:pt idx="38">
                  <c:v>4.8378785540085385</c:v>
                </c:pt>
                <c:pt idx="39">
                  <c:v>0.97523508418434945</c:v>
                </c:pt>
                <c:pt idx="40">
                  <c:v>-3.4808774874325765</c:v>
                </c:pt>
                <c:pt idx="41">
                  <c:v>-4.8574870117999183</c:v>
                </c:pt>
                <c:pt idx="42">
                  <c:v>-6.8797257601822803</c:v>
                </c:pt>
                <c:pt idx="43">
                  <c:v>-7.4319866304612976</c:v>
                </c:pt>
                <c:pt idx="44">
                  <c:v>-7.5128790947358386</c:v>
                </c:pt>
                <c:pt idx="45">
                  <c:v>-7.8261636780929633</c:v>
                </c:pt>
                <c:pt idx="46">
                  <c:v>-9.0365022122953373</c:v>
                </c:pt>
                <c:pt idx="47">
                  <c:v>-11.246940362509891</c:v>
                </c:pt>
                <c:pt idx="48">
                  <c:v>-13.440389838999357</c:v>
                </c:pt>
                <c:pt idx="49">
                  <c:v>-15.521855432926213</c:v>
                </c:pt>
                <c:pt idx="50">
                  <c:v>-16.62625982387463</c:v>
                </c:pt>
                <c:pt idx="51">
                  <c:v>-15.431935881179328</c:v>
                </c:pt>
                <c:pt idx="52">
                  <c:v>-12.431414005557798</c:v>
                </c:pt>
                <c:pt idx="53">
                  <c:v>-6.6510686312123806</c:v>
                </c:pt>
                <c:pt idx="54">
                  <c:v>-1.0135542490136635</c:v>
                </c:pt>
                <c:pt idx="55">
                  <c:v>4.4893480143285061</c:v>
                </c:pt>
                <c:pt idx="56">
                  <c:v>7.6617215382566828</c:v>
                </c:pt>
                <c:pt idx="57">
                  <c:v>6.4786623616352443</c:v>
                </c:pt>
                <c:pt idx="58">
                  <c:v>5.3062986510518355</c:v>
                </c:pt>
                <c:pt idx="59">
                  <c:v>2.5953265283700668</c:v>
                </c:pt>
                <c:pt idx="60">
                  <c:v>2.8316805508595744</c:v>
                </c:pt>
                <c:pt idx="61">
                  <c:v>2.7066497887764478</c:v>
                </c:pt>
                <c:pt idx="62">
                  <c:v>3.9388910306947786</c:v>
                </c:pt>
                <c:pt idx="63">
                  <c:v>6.5212664654869696</c:v>
                </c:pt>
                <c:pt idx="64">
                  <c:v>6.7513033872235315</c:v>
                </c:pt>
                <c:pt idx="65">
                  <c:v>9.1978526847030828</c:v>
                </c:pt>
                <c:pt idx="66">
                  <c:v>10.354935462515114</c:v>
                </c:pt>
                <c:pt idx="67">
                  <c:v>10.852740411781481</c:v>
                </c:pt>
                <c:pt idx="68">
                  <c:v>10.395019164072867</c:v>
                </c:pt>
                <c:pt idx="69">
                  <c:v>8.5444608419625787</c:v>
                </c:pt>
                <c:pt idx="70">
                  <c:v>7.466843709028355</c:v>
                </c:pt>
                <c:pt idx="71">
                  <c:v>5.9941450683405471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69032"/>
        <c:axId val="365969424"/>
      </c:lineChart>
      <c:dateAx>
        <c:axId val="3659690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9424"/>
        <c:crosses val="autoZero"/>
        <c:auto val="1"/>
        <c:lblOffset val="100"/>
        <c:baseTimeUnit val="months"/>
      </c:dateAx>
      <c:valAx>
        <c:axId val="36596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897906710848E-2"/>
          <c:y val="0.14938943529149101"/>
          <c:w val="0.87799789342116996"/>
          <c:h val="0.7689244791518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17935684544763"/>
                  <c:y val="-6.13292622713575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8 (Regressions)'!$B$5:$B$85</c:f>
              <c:numCache>
                <c:formatCode>_(* #,##0.0_);_(* \(#,##0.0\);_(* "-"??_);_(@_)</c:formatCode>
                <c:ptCount val="81"/>
                <c:pt idx="0">
                  <c:v>7.5218731336344247</c:v>
                </c:pt>
                <c:pt idx="1">
                  <c:v>8.0746770596313731</c:v>
                </c:pt>
                <c:pt idx="2">
                  <c:v>6.9167558743770083</c:v>
                </c:pt>
                <c:pt idx="3">
                  <c:v>4.4080697162766995</c:v>
                </c:pt>
                <c:pt idx="4">
                  <c:v>2.4257915922899231</c:v>
                </c:pt>
                <c:pt idx="5">
                  <c:v>0.28007598227728769</c:v>
                </c:pt>
                <c:pt idx="6">
                  <c:v>0.38328182948141898</c:v>
                </c:pt>
                <c:pt idx="7">
                  <c:v>1.9913169352499616</c:v>
                </c:pt>
                <c:pt idx="8">
                  <c:v>3.6440241945794773</c:v>
                </c:pt>
                <c:pt idx="9">
                  <c:v>5.7288630835258108</c:v>
                </c:pt>
                <c:pt idx="10">
                  <c:v>7.1286252431524542</c:v>
                </c:pt>
                <c:pt idx="11">
                  <c:v>6.5986619133772351</c:v>
                </c:pt>
                <c:pt idx="12">
                  <c:v>6.0044297001013049</c:v>
                </c:pt>
                <c:pt idx="13">
                  <c:v>5.8946408490050075</c:v>
                </c:pt>
                <c:pt idx="14">
                  <c:v>4.9603807527600736</c:v>
                </c:pt>
                <c:pt idx="15">
                  <c:v>5.5091165051713027</c:v>
                </c:pt>
                <c:pt idx="16">
                  <c:v>6.2717822658777989</c:v>
                </c:pt>
                <c:pt idx="17">
                  <c:v>6.7219488842863493</c:v>
                </c:pt>
                <c:pt idx="18">
                  <c:v>7.1136601299696345</c:v>
                </c:pt>
                <c:pt idx="19">
                  <c:v>6.9471067195887493</c:v>
                </c:pt>
                <c:pt idx="20">
                  <c:v>6.7395631318071914</c:v>
                </c:pt>
                <c:pt idx="21">
                  <c:v>6.2728843480664489</c:v>
                </c:pt>
                <c:pt idx="22">
                  <c:v>5.7951395650851367</c:v>
                </c:pt>
                <c:pt idx="23">
                  <c:v>5.3636050165070683</c:v>
                </c:pt>
                <c:pt idx="24">
                  <c:v>4.0487757882082258</c:v>
                </c:pt>
                <c:pt idx="25">
                  <c:v>3.1064106750065306</c:v>
                </c:pt>
                <c:pt idx="26">
                  <c:v>3.3492493448093685</c:v>
                </c:pt>
                <c:pt idx="27">
                  <c:v>3.6038038965431567</c:v>
                </c:pt>
                <c:pt idx="28">
                  <c:v>5.0927342637206694</c:v>
                </c:pt>
                <c:pt idx="29">
                  <c:v>5.5527450589012206</c:v>
                </c:pt>
                <c:pt idx="30">
                  <c:v>5.6986287959244519</c:v>
                </c:pt>
                <c:pt idx="31">
                  <c:v>5.8127770724314916</c:v>
                </c:pt>
                <c:pt idx="32">
                  <c:v>5.4382187826567705</c:v>
                </c:pt>
                <c:pt idx="33">
                  <c:v>6.5705618389837275</c:v>
                </c:pt>
                <c:pt idx="34">
                  <c:v>6.4355896666503636</c:v>
                </c:pt>
                <c:pt idx="35">
                  <c:v>6.6564412871497645</c:v>
                </c:pt>
                <c:pt idx="36">
                  <c:v>7.6206447271983064</c:v>
                </c:pt>
                <c:pt idx="37">
                  <c:v>7.9874519029904452</c:v>
                </c:pt>
                <c:pt idx="38">
                  <c:v>9.3470052119166098</c:v>
                </c:pt>
                <c:pt idx="39">
                  <c:v>10.569815181933203</c:v>
                </c:pt>
                <c:pt idx="40">
                  <c:v>10.371024109346381</c:v>
                </c:pt>
                <c:pt idx="41">
                  <c:v>9.34686838508002</c:v>
                </c:pt>
                <c:pt idx="42">
                  <c:v>8.3605079162466183</c:v>
                </c:pt>
                <c:pt idx="43">
                  <c:v>6.8453399553912329</c:v>
                </c:pt>
                <c:pt idx="44">
                  <c:v>6.5854479155775918</c:v>
                </c:pt>
                <c:pt idx="45">
                  <c:v>6.7711731095973944</c:v>
                </c:pt>
                <c:pt idx="46">
                  <c:v>5.7116830502939484</c:v>
                </c:pt>
                <c:pt idx="47">
                  <c:v>4.2070756985057276</c:v>
                </c:pt>
                <c:pt idx="48">
                  <c:v>0.43734622503409648</c:v>
                </c:pt>
                <c:pt idx="49">
                  <c:v>-4.0413576102765196</c:v>
                </c:pt>
                <c:pt idx="50">
                  <c:v>-5.2992880450950288</c:v>
                </c:pt>
                <c:pt idx="51">
                  <c:v>-7.4895527487611622</c:v>
                </c:pt>
                <c:pt idx="52">
                  <c:v>-8.2708027673385729</c:v>
                </c:pt>
                <c:pt idx="53">
                  <c:v>-8.4185042904238916</c:v>
                </c:pt>
                <c:pt idx="54">
                  <c:v>-8.7499735568111987</c:v>
                </c:pt>
                <c:pt idx="55">
                  <c:v>-9.9166573002754816</c:v>
                </c:pt>
                <c:pt idx="56">
                  <c:v>-12.19797950016633</c:v>
                </c:pt>
                <c:pt idx="57">
                  <c:v>-14.384249593431104</c:v>
                </c:pt>
                <c:pt idx="58">
                  <c:v>-16.334374185947496</c:v>
                </c:pt>
                <c:pt idx="59">
                  <c:v>-17.291382654815543</c:v>
                </c:pt>
                <c:pt idx="60">
                  <c:v>-15.746006827233803</c:v>
                </c:pt>
                <c:pt idx="61">
                  <c:v>-12.310603889554269</c:v>
                </c:pt>
                <c:pt idx="62">
                  <c:v>-6.2418868438080519</c:v>
                </c:pt>
                <c:pt idx="63">
                  <c:v>-0.42442086837115789</c:v>
                </c:pt>
                <c:pt idx="64">
                  <c:v>5.1060863265112371</c:v>
                </c:pt>
                <c:pt idx="65">
                  <c:v>8.0158059725821271</c:v>
                </c:pt>
                <c:pt idx="66">
                  <c:v>6.6737674333217551</c:v>
                </c:pt>
                <c:pt idx="67">
                  <c:v>5.6616736501057732</c:v>
                </c:pt>
                <c:pt idx="68">
                  <c:v>3.1801599304300225</c:v>
                </c:pt>
                <c:pt idx="69">
                  <c:v>3.8514295495123063</c:v>
                </c:pt>
                <c:pt idx="70">
                  <c:v>3.8498629223225223</c:v>
                </c:pt>
                <c:pt idx="71">
                  <c:v>5.0013585448167417</c:v>
                </c:pt>
                <c:pt idx="72">
                  <c:v>7.656210445966817</c:v>
                </c:pt>
                <c:pt idx="73">
                  <c:v>7.7045865518887364</c:v>
                </c:pt>
                <c:pt idx="74">
                  <c:v>9.926281052066761</c:v>
                </c:pt>
                <c:pt idx="75">
                  <c:v>10.75273701784293</c:v>
                </c:pt>
                <c:pt idx="76">
                  <c:v>10.576944485159087</c:v>
                </c:pt>
                <c:pt idx="77">
                  <c:v>9.6564261602804482</c:v>
                </c:pt>
                <c:pt idx="78">
                  <c:v>7.8088302489870287</c:v>
                </c:pt>
                <c:pt idx="79">
                  <c:v>6.9331576944969182</c:v>
                </c:pt>
                <c:pt idx="80">
                  <c:v>5.8631182563644071</c:v>
                </c:pt>
              </c:numCache>
            </c:numRef>
          </c:xVal>
          <c:yVal>
            <c:numRef>
              <c:f>'Table 8 (Regressions)'!$C$5:$C$85</c:f>
              <c:numCache>
                <c:formatCode>_(* #,##0.0_);_(* \(#,##0.0\);_(* "-"??_);_(@_)</c:formatCode>
                <c:ptCount val="81"/>
                <c:pt idx="0">
                  <c:v>0.94048181823418164</c:v>
                </c:pt>
                <c:pt idx="1">
                  <c:v>1.3933214343104086</c:v>
                </c:pt>
                <c:pt idx="2">
                  <c:v>2.0119754707210715</c:v>
                </c:pt>
                <c:pt idx="3">
                  <c:v>2.6326489193633567</c:v>
                </c:pt>
                <c:pt idx="4">
                  <c:v>3.1199789847024322</c:v>
                </c:pt>
                <c:pt idx="5">
                  <c:v>4.5115762759657088</c:v>
                </c:pt>
                <c:pt idx="6">
                  <c:v>6.5274246577060833</c:v>
                </c:pt>
                <c:pt idx="7">
                  <c:v>8.7123650824710399</c:v>
                </c:pt>
                <c:pt idx="8">
                  <c:v>10.570322019728316</c:v>
                </c:pt>
                <c:pt idx="9">
                  <c:v>11.927200140536256</c:v>
                </c:pt>
                <c:pt idx="10">
                  <c:v>13.842664604675399</c:v>
                </c:pt>
                <c:pt idx="11">
                  <c:v>15.846714744944233</c:v>
                </c:pt>
                <c:pt idx="12">
                  <c:v>17.48780588833008</c:v>
                </c:pt>
                <c:pt idx="13">
                  <c:v>15.82444581653778</c:v>
                </c:pt>
                <c:pt idx="14">
                  <c:v>13.662554198553028</c:v>
                </c:pt>
                <c:pt idx="15">
                  <c:v>11.604424700407524</c:v>
                </c:pt>
                <c:pt idx="16">
                  <c:v>10.054358562688421</c:v>
                </c:pt>
                <c:pt idx="17">
                  <c:v>8.8063554001811593</c:v>
                </c:pt>
                <c:pt idx="18">
                  <c:v>7.1257696526345242</c:v>
                </c:pt>
                <c:pt idx="19">
                  <c:v>5.4622640904214412</c:v>
                </c:pt>
                <c:pt idx="20">
                  <c:v>4.1670661526883404</c:v>
                </c:pt>
                <c:pt idx="21">
                  <c:v>3.6093751315239877</c:v>
                </c:pt>
                <c:pt idx="22">
                  <c:v>2.8262329209882004</c:v>
                </c:pt>
                <c:pt idx="23">
                  <c:v>2.012122346940465</c:v>
                </c:pt>
                <c:pt idx="24">
                  <c:v>1.3494702167562251</c:v>
                </c:pt>
                <c:pt idx="25">
                  <c:v>2.3860253524412349</c:v>
                </c:pt>
                <c:pt idx="26">
                  <c:v>3.865140234545708</c:v>
                </c:pt>
                <c:pt idx="27">
                  <c:v>5.4333756233421902</c:v>
                </c:pt>
                <c:pt idx="28">
                  <c:v>6.7341849723411027</c:v>
                </c:pt>
                <c:pt idx="29">
                  <c:v>6.864637433263038</c:v>
                </c:pt>
                <c:pt idx="30">
                  <c:v>7.02892965945742</c:v>
                </c:pt>
                <c:pt idx="31">
                  <c:v>7.1784098121164126</c:v>
                </c:pt>
                <c:pt idx="32">
                  <c:v>7.2855584292625277</c:v>
                </c:pt>
                <c:pt idx="33">
                  <c:v>7.7989072083604896</c:v>
                </c:pt>
                <c:pt idx="34">
                  <c:v>8.5161226987323655</c:v>
                </c:pt>
                <c:pt idx="35">
                  <c:v>9.2573115743594485</c:v>
                </c:pt>
                <c:pt idx="36">
                  <c:v>9.8573744987802474</c:v>
                </c:pt>
                <c:pt idx="37">
                  <c:v>9.8355639374972075</c:v>
                </c:pt>
                <c:pt idx="38">
                  <c:v>9.8322285274416767</c:v>
                </c:pt>
                <c:pt idx="39">
                  <c:v>9.8576362649970655</c:v>
                </c:pt>
                <c:pt idx="40">
                  <c:v>9.8967501169957632</c:v>
                </c:pt>
                <c:pt idx="41">
                  <c:v>8.9977063571327207</c:v>
                </c:pt>
                <c:pt idx="42">
                  <c:v>7.7935574996101433</c:v>
                </c:pt>
                <c:pt idx="43">
                  <c:v>6.6084003940104576</c:v>
                </c:pt>
                <c:pt idx="44">
                  <c:v>5.6898699560171</c:v>
                </c:pt>
                <c:pt idx="45">
                  <c:v>5.4181265950981112</c:v>
                </c:pt>
                <c:pt idx="46">
                  <c:v>5.0268876728775487</c:v>
                </c:pt>
                <c:pt idx="47">
                  <c:v>4.609076307426724</c:v>
                </c:pt>
                <c:pt idx="48">
                  <c:v>4.261271197200541</c:v>
                </c:pt>
                <c:pt idx="49">
                  <c:v>2.5718647257023237</c:v>
                </c:pt>
                <c:pt idx="50">
                  <c:v>0.24179449589349433</c:v>
                </c:pt>
                <c:pt idx="51">
                  <c:v>-2.1360064484701091</c:v>
                </c:pt>
                <c:pt idx="52">
                  <c:v>-4.0441298106696317</c:v>
                </c:pt>
                <c:pt idx="53">
                  <c:v>-6.0849925045235906</c:v>
                </c:pt>
                <c:pt idx="54">
                  <c:v>-9.0073767166785981</c:v>
                </c:pt>
                <c:pt idx="55">
                  <c:v>-12.123505173982187</c:v>
                </c:pt>
                <c:pt idx="56">
                  <c:v>-14.726705575078947</c:v>
                </c:pt>
                <c:pt idx="57">
                  <c:v>-14.674087461865273</c:v>
                </c:pt>
                <c:pt idx="58">
                  <c:v>-14.563531373694698</c:v>
                </c:pt>
                <c:pt idx="59">
                  <c:v>-14.387374104698567</c:v>
                </c:pt>
                <c:pt idx="60">
                  <c:v>-14.180398673269073</c:v>
                </c:pt>
                <c:pt idx="61">
                  <c:v>-12.551416260377289</c:v>
                </c:pt>
                <c:pt idx="62">
                  <c:v>-10.059031815372924</c:v>
                </c:pt>
                <c:pt idx="63">
                  <c:v>-7.171412070972722</c:v>
                </c:pt>
                <c:pt idx="64">
                  <c:v>-4.5547024239613085</c:v>
                </c:pt>
                <c:pt idx="65">
                  <c:v>-1.7785878874657752</c:v>
                </c:pt>
                <c:pt idx="66">
                  <c:v>2.2495834568813695</c:v>
                </c:pt>
                <c:pt idx="67">
                  <c:v>6.6143339533405925</c:v>
                </c:pt>
                <c:pt idx="68">
                  <c:v>10.316075449356156</c:v>
                </c:pt>
                <c:pt idx="69">
                  <c:v>9.5515682955566668</c:v>
                </c:pt>
                <c:pt idx="70">
                  <c:v>8.6698158963691263</c:v>
                </c:pt>
                <c:pt idx="71">
                  <c:v>7.9802026186774313</c:v>
                </c:pt>
                <c:pt idx="72">
                  <c:v>7.5837210670573345</c:v>
                </c:pt>
                <c:pt idx="73">
                  <c:v>7.2284601112093307</c:v>
                </c:pt>
                <c:pt idx="74">
                  <c:v>6.7563792628362602</c:v>
                </c:pt>
                <c:pt idx="75">
                  <c:v>6.2970377163639375</c:v>
                </c:pt>
                <c:pt idx="76">
                  <c:v>5.9454484302406208</c:v>
                </c:pt>
                <c:pt idx="77">
                  <c:v>4.8771087357377336</c:v>
                </c:pt>
                <c:pt idx="78">
                  <c:v>3.4129708163637309</c:v>
                </c:pt>
                <c:pt idx="79">
                  <c:v>1.9287975091069005</c:v>
                </c:pt>
                <c:pt idx="80">
                  <c:v>0.74458109645721315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970208"/>
        <c:axId val="365970600"/>
      </c:scatterChart>
      <c:valAx>
        <c:axId val="36597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0600"/>
        <c:crosses val="autoZero"/>
        <c:crossBetween val="midCat"/>
      </c:valAx>
      <c:valAx>
        <c:axId val="36597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46113977117589"/>
                  <c:y val="-3.39282910430961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8 (Regressions)'!$D$5:$D$85</c:f>
              <c:numCache>
                <c:formatCode>_(* #,##0.0_);_(* \(#,##0.0\);_(* "-"??_);_(@_)</c:formatCode>
                <c:ptCount val="81"/>
                <c:pt idx="0">
                  <c:v>7.4920175438762753</c:v>
                </c:pt>
                <c:pt idx="1">
                  <c:v>7.8805499795919873</c:v>
                </c:pt>
                <c:pt idx="2">
                  <c:v>7.1610817780661646</c:v>
                </c:pt>
                <c:pt idx="3">
                  <c:v>4.5330925901688719</c:v>
                </c:pt>
                <c:pt idx="4">
                  <c:v>2.6056184183195645</c:v>
                </c:pt>
                <c:pt idx="5">
                  <c:v>0.37180162905783337</c:v>
                </c:pt>
                <c:pt idx="6">
                  <c:v>7.3385130701526968E-2</c:v>
                </c:pt>
                <c:pt idx="7">
                  <c:v>1.7169053275128832</c:v>
                </c:pt>
                <c:pt idx="8">
                  <c:v>3.5133759038371268</c:v>
                </c:pt>
                <c:pt idx="9">
                  <c:v>5.9299047235331637</c:v>
                </c:pt>
                <c:pt idx="10">
                  <c:v>7.652203913186824</c:v>
                </c:pt>
                <c:pt idx="11">
                  <c:v>7.1937901404573878</c:v>
                </c:pt>
                <c:pt idx="12">
                  <c:v>6.5751628410799103</c:v>
                </c:pt>
                <c:pt idx="13">
                  <c:v>6.2377526513473303</c:v>
                </c:pt>
                <c:pt idx="14">
                  <c:v>5.3033081744627024</c:v>
                </c:pt>
                <c:pt idx="15">
                  <c:v>5.7924805926846634</c:v>
                </c:pt>
                <c:pt idx="16">
                  <c:v>6.4644939885689059</c:v>
                </c:pt>
                <c:pt idx="17">
                  <c:v>7.1173287146182815</c:v>
                </c:pt>
                <c:pt idx="18">
                  <c:v>7.548691974746875</c:v>
                </c:pt>
                <c:pt idx="19">
                  <c:v>7.5757863728059878</c:v>
                </c:pt>
                <c:pt idx="20">
                  <c:v>7.6984408921966336</c:v>
                </c:pt>
                <c:pt idx="21">
                  <c:v>7.2135761470029847</c:v>
                </c:pt>
                <c:pt idx="22">
                  <c:v>6.6639028164678935</c:v>
                </c:pt>
                <c:pt idx="23">
                  <c:v>6.2724753692379753</c:v>
                </c:pt>
                <c:pt idx="24">
                  <c:v>4.7382906373158855</c:v>
                </c:pt>
                <c:pt idx="25">
                  <c:v>3.6929267221683837</c:v>
                </c:pt>
                <c:pt idx="26">
                  <c:v>3.7369681177611702</c:v>
                </c:pt>
                <c:pt idx="27">
                  <c:v>3.611567709506013</c:v>
                </c:pt>
                <c:pt idx="28">
                  <c:v>4.9170025466861924</c:v>
                </c:pt>
                <c:pt idx="29">
                  <c:v>5.2358883461702623</c:v>
                </c:pt>
                <c:pt idx="30">
                  <c:v>5.6339601647397703</c:v>
                </c:pt>
                <c:pt idx="31">
                  <c:v>5.9718085607026286</c:v>
                </c:pt>
                <c:pt idx="32">
                  <c:v>5.6397922861782508</c:v>
                </c:pt>
                <c:pt idx="33">
                  <c:v>6.8002664699385864</c:v>
                </c:pt>
                <c:pt idx="34">
                  <c:v>6.4539245323789229</c:v>
                </c:pt>
                <c:pt idx="35">
                  <c:v>6.54994201593437</c:v>
                </c:pt>
                <c:pt idx="36">
                  <c:v>7.5314219118304164</c:v>
                </c:pt>
                <c:pt idx="37">
                  <c:v>7.9436846819352711</c:v>
                </c:pt>
                <c:pt idx="38">
                  <c:v>9.2262942480714933</c:v>
                </c:pt>
                <c:pt idx="39">
                  <c:v>10.471979920708909</c:v>
                </c:pt>
                <c:pt idx="40">
                  <c:v>10.422579829811513</c:v>
                </c:pt>
                <c:pt idx="41">
                  <c:v>9.6039165126983477</c:v>
                </c:pt>
                <c:pt idx="42">
                  <c:v>9.223554528339232</c:v>
                </c:pt>
                <c:pt idx="43">
                  <c:v>8.0200432906291113</c:v>
                </c:pt>
                <c:pt idx="44">
                  <c:v>7.8576415416186949</c:v>
                </c:pt>
                <c:pt idx="45">
                  <c:v>8.0378220366420017</c:v>
                </c:pt>
                <c:pt idx="46">
                  <c:v>6.5961492229764094</c:v>
                </c:pt>
                <c:pt idx="47">
                  <c:v>4.8378785540085385</c:v>
                </c:pt>
                <c:pt idx="48">
                  <c:v>0.97523508418434945</c:v>
                </c:pt>
                <c:pt idx="49">
                  <c:v>-3.4808774874325765</c:v>
                </c:pt>
                <c:pt idx="50">
                  <c:v>-4.8574870117999183</c:v>
                </c:pt>
                <c:pt idx="51">
                  <c:v>-6.8797257601822803</c:v>
                </c:pt>
                <c:pt idx="52">
                  <c:v>-7.4319866304612976</c:v>
                </c:pt>
                <c:pt idx="53">
                  <c:v>-7.5128790947358386</c:v>
                </c:pt>
                <c:pt idx="54">
                  <c:v>-7.8261636780929633</c:v>
                </c:pt>
                <c:pt idx="55">
                  <c:v>-9.0365022122953373</c:v>
                </c:pt>
                <c:pt idx="56">
                  <c:v>-11.246940362509891</c:v>
                </c:pt>
                <c:pt idx="57">
                  <c:v>-13.440389838999357</c:v>
                </c:pt>
                <c:pt idx="58">
                  <c:v>-15.521855432926213</c:v>
                </c:pt>
                <c:pt idx="59">
                  <c:v>-16.62625982387463</c:v>
                </c:pt>
                <c:pt idx="60">
                  <c:v>-15.431935881179328</c:v>
                </c:pt>
                <c:pt idx="61">
                  <c:v>-12.431414005557798</c:v>
                </c:pt>
                <c:pt idx="62">
                  <c:v>-6.6510686312123806</c:v>
                </c:pt>
                <c:pt idx="63">
                  <c:v>-1.0135542490136635</c:v>
                </c:pt>
                <c:pt idx="64">
                  <c:v>4.4893480143285061</c:v>
                </c:pt>
                <c:pt idx="65">
                  <c:v>7.6617215382566828</c:v>
                </c:pt>
                <c:pt idx="66">
                  <c:v>6.4786623616352443</c:v>
                </c:pt>
                <c:pt idx="67">
                  <c:v>5.3062986510518355</c:v>
                </c:pt>
                <c:pt idx="68">
                  <c:v>2.5953265283700668</c:v>
                </c:pt>
                <c:pt idx="69">
                  <c:v>2.8316805508595744</c:v>
                </c:pt>
                <c:pt idx="70">
                  <c:v>2.7066497887764478</c:v>
                </c:pt>
                <c:pt idx="71">
                  <c:v>3.9388910306947786</c:v>
                </c:pt>
                <c:pt idx="72">
                  <c:v>6.5212664654869696</c:v>
                </c:pt>
                <c:pt idx="73">
                  <c:v>6.7513033872235315</c:v>
                </c:pt>
                <c:pt idx="74">
                  <c:v>9.1978526847030828</c:v>
                </c:pt>
                <c:pt idx="75">
                  <c:v>10.354935462515114</c:v>
                </c:pt>
                <c:pt idx="76">
                  <c:v>10.852740411781481</c:v>
                </c:pt>
                <c:pt idx="77">
                  <c:v>10.395019164072867</c:v>
                </c:pt>
                <c:pt idx="78">
                  <c:v>8.5444608419625787</c:v>
                </c:pt>
                <c:pt idx="79">
                  <c:v>7.466843709028355</c:v>
                </c:pt>
                <c:pt idx="80">
                  <c:v>5.9941450683405471</c:v>
                </c:pt>
              </c:numCache>
            </c:numRef>
          </c:xVal>
          <c:yVal>
            <c:numRef>
              <c:f>'Table 8 (Regressions)'!$E$5:$E$85</c:f>
              <c:numCache>
                <c:formatCode>_(* #,##0.0_);_(* \(#,##0.0\);_(* "-"??_);_(@_)</c:formatCode>
                <c:ptCount val="81"/>
                <c:pt idx="0">
                  <c:v>0.21954907613938085</c:v>
                </c:pt>
                <c:pt idx="1">
                  <c:v>0.74396825982542314</c:v>
                </c:pt>
                <c:pt idx="2">
                  <c:v>1.4724205987398213</c:v>
                </c:pt>
                <c:pt idx="3">
                  <c:v>2.2190976246939167</c:v>
                </c:pt>
                <c:pt idx="4">
                  <c:v>2.8182406870206886</c:v>
                </c:pt>
                <c:pt idx="5">
                  <c:v>3.6190808332994875</c:v>
                </c:pt>
                <c:pt idx="6">
                  <c:v>4.7907423312259212</c:v>
                </c:pt>
                <c:pt idx="7">
                  <c:v>6.0776709017750603</c:v>
                </c:pt>
                <c:pt idx="8">
                  <c:v>7.187039141102602</c:v>
                </c:pt>
                <c:pt idx="9">
                  <c:v>8.7193736828533499</c:v>
                </c:pt>
                <c:pt idx="10">
                  <c:v>10.906749522836114</c:v>
                </c:pt>
                <c:pt idx="11">
                  <c:v>13.227032113347397</c:v>
                </c:pt>
                <c:pt idx="12">
                  <c:v>15.152492588308458</c:v>
                </c:pt>
                <c:pt idx="13">
                  <c:v>14.253212259201167</c:v>
                </c:pt>
                <c:pt idx="14">
                  <c:v>13.120959191224433</c:v>
                </c:pt>
                <c:pt idx="15">
                  <c:v>12.084630388670851</c:v>
                </c:pt>
                <c:pt idx="16">
                  <c:v>11.333112609710229</c:v>
                </c:pt>
                <c:pt idx="17">
                  <c:v>10.583607826570406</c:v>
                </c:pt>
                <c:pt idx="18">
                  <c:v>9.5677510704895532</c:v>
                </c:pt>
                <c:pt idx="19">
                  <c:v>8.554886078744234</c:v>
                </c:pt>
                <c:pt idx="20">
                  <c:v>7.7612762776930948</c:v>
                </c:pt>
                <c:pt idx="21">
                  <c:v>6.5407427987020723</c:v>
                </c:pt>
                <c:pt idx="22">
                  <c:v>4.916577305563985</c:v>
                </c:pt>
                <c:pt idx="23">
                  <c:v>3.3258425469898554</c:v>
                </c:pt>
                <c:pt idx="24">
                  <c:v>2.0954834597604877</c:v>
                </c:pt>
                <c:pt idx="25">
                  <c:v>2.6087200270002815</c:v>
                </c:pt>
                <c:pt idx="26">
                  <c:v>3.3530491247296035</c:v>
                </c:pt>
                <c:pt idx="27">
                  <c:v>4.1574133868885337</c:v>
                </c:pt>
                <c:pt idx="28">
                  <c:v>4.8362935956955813</c:v>
                </c:pt>
                <c:pt idx="29">
                  <c:v>5.6255323931039385</c:v>
                </c:pt>
                <c:pt idx="30">
                  <c:v>6.743771240332407</c:v>
                </c:pt>
                <c:pt idx="31">
                  <c:v>7.920904298492367</c:v>
                </c:pt>
                <c:pt idx="32">
                  <c:v>8.8918703055160524</c:v>
                </c:pt>
                <c:pt idx="33">
                  <c:v>9.9401092818061443</c:v>
                </c:pt>
                <c:pt idx="34">
                  <c:v>11.359801438389995</c:v>
                </c:pt>
                <c:pt idx="35">
                  <c:v>12.775750338757032</c:v>
                </c:pt>
                <c:pt idx="36">
                  <c:v>13.886679230681997</c:v>
                </c:pt>
                <c:pt idx="37">
                  <c:v>13.164353603130584</c:v>
                </c:pt>
                <c:pt idx="38">
                  <c:v>12.282969029825919</c:v>
                </c:pt>
                <c:pt idx="39">
                  <c:v>11.504628198237246</c:v>
                </c:pt>
                <c:pt idx="40">
                  <c:v>10.957925477082211</c:v>
                </c:pt>
                <c:pt idx="41">
                  <c:v>9.5701024249913527</c:v>
                </c:pt>
                <c:pt idx="42">
                  <c:v>7.7192502219255728</c:v>
                </c:pt>
                <c:pt idx="43">
                  <c:v>5.9071535152281758</c:v>
                </c:pt>
                <c:pt idx="44">
                  <c:v>4.5097163305006687</c:v>
                </c:pt>
                <c:pt idx="45">
                  <c:v>3.7241542986635112</c:v>
                </c:pt>
                <c:pt idx="46">
                  <c:v>2.60230701108659</c:v>
                </c:pt>
                <c:pt idx="47">
                  <c:v>1.4137946944921238</c:v>
                </c:pt>
                <c:pt idx="48">
                  <c:v>0.43026895835267193</c:v>
                </c:pt>
                <c:pt idx="49">
                  <c:v>-0.91277496279245884</c:v>
                </c:pt>
                <c:pt idx="50">
                  <c:v>-2.7638622218204558</c:v>
                </c:pt>
                <c:pt idx="51">
                  <c:v>-4.6511209491375611</c:v>
                </c:pt>
                <c:pt idx="52">
                  <c:v>-6.1641171348457489</c:v>
                </c:pt>
                <c:pt idx="53">
                  <c:v>-7.6292034026481819</c:v>
                </c:pt>
                <c:pt idx="54">
                  <c:v>-9.711145568200795</c:v>
                </c:pt>
                <c:pt idx="55">
                  <c:v>-11.908835425432404</c:v>
                </c:pt>
                <c:pt idx="56">
                  <c:v>-13.725780014949624</c:v>
                </c:pt>
                <c:pt idx="57">
                  <c:v>-13.013626846427849</c:v>
                </c:pt>
                <c:pt idx="58">
                  <c:v>-11.926641881059926</c:v>
                </c:pt>
                <c:pt idx="59">
                  <c:v>-10.669748608785628</c:v>
                </c:pt>
                <c:pt idx="60">
                  <c:v>-9.531272496991491</c:v>
                </c:pt>
                <c:pt idx="61">
                  <c:v>-7.5949800101966698</c:v>
                </c:pt>
                <c:pt idx="62">
                  <c:v>-4.7374140455603975</c:v>
                </c:pt>
                <c:pt idx="63">
                  <c:v>-1.5600290953878635</c:v>
                </c:pt>
                <c:pt idx="64">
                  <c:v>1.2170320467468212</c:v>
                </c:pt>
                <c:pt idx="65">
                  <c:v>2.8996527457236083</c:v>
                </c:pt>
                <c:pt idx="66">
                  <c:v>5.4350522668670305</c:v>
                </c:pt>
                <c:pt idx="67">
                  <c:v>8.2862285284918364</c:v>
                </c:pt>
                <c:pt idx="68">
                  <c:v>10.774116747232476</c:v>
                </c:pt>
                <c:pt idx="69">
                  <c:v>10.124822898620298</c:v>
                </c:pt>
                <c:pt idx="70">
                  <c:v>9.3688152600444266</c:v>
                </c:pt>
                <c:pt idx="71">
                  <c:v>8.7672202273382052</c:v>
                </c:pt>
                <c:pt idx="72">
                  <c:v>8.4113243543581095</c:v>
                </c:pt>
                <c:pt idx="73">
                  <c:v>7.8590312692630349</c:v>
                </c:pt>
                <c:pt idx="74">
                  <c:v>7.1199796446887245</c:v>
                </c:pt>
                <c:pt idx="75">
                  <c:v>6.3945273633759339</c:v>
                </c:pt>
                <c:pt idx="76">
                  <c:v>5.8344719080114045</c:v>
                </c:pt>
                <c:pt idx="77">
                  <c:v>4.8310549330841202</c:v>
                </c:pt>
                <c:pt idx="78">
                  <c:v>3.453418396581573</c:v>
                </c:pt>
                <c:pt idx="79">
                  <c:v>2.0548150539117378</c:v>
                </c:pt>
                <c:pt idx="80">
                  <c:v>0.93794460226361276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971384"/>
        <c:axId val="365971776"/>
      </c:scatterChart>
      <c:valAx>
        <c:axId val="365971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1776"/>
        <c:crosses val="autoZero"/>
        <c:crossBetween val="midCat"/>
      </c:valAx>
      <c:valAx>
        <c:axId val="3659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1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New York</a:t>
            </a:r>
          </a:p>
          <a:p>
            <a:pPr>
              <a:defRPr/>
            </a:pPr>
            <a:r>
              <a:rPr lang="en-US" b="1"/>
              <a:t>Metro Area: Model Results vs. Benchmark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28047824844203E-2"/>
          <c:y val="7.6453706258874501E-2"/>
          <c:w val="0.92934455101638402"/>
          <c:h val="0.64745488445653299"/>
        </c:manualLayout>
      </c:layout>
      <c:lineChart>
        <c:grouping val="standard"/>
        <c:varyColors val="0"/>
        <c:ser>
          <c:idx val="0"/>
          <c:order val="0"/>
          <c:tx>
            <c:strRef>
              <c:f>'Table 7 (Lead Inputs, Output)'!$D$4</c:f>
              <c:strCache>
                <c:ptCount val="1"/>
                <c:pt idx="0">
                  <c:v>AHS-Based Home Improvement Spending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Output)'!$AJ$4:$DL$4</c:f>
              <c:numCache>
                <c:formatCode>_(* #,##0.00_);_(* \(#,##0.00\);_(* "-"??_);_(@_)</c:formatCode>
                <c:ptCount val="81"/>
                <c:pt idx="0">
                  <c:v>-2.664181892239823</c:v>
                </c:pt>
                <c:pt idx="1">
                  <c:v>-1.853444438114519</c:v>
                </c:pt>
                <c:pt idx="2">
                  <c:v>-0.68579888918517939</c:v>
                </c:pt>
                <c:pt idx="3" formatCode="_(* #,##0.0_);_(* \(#,##0.0\);_(* &quot;-&quot;??_);_(@_)">
                  <c:v>0.56489244601615618</c:v>
                </c:pt>
                <c:pt idx="4" formatCode="_(* #,##0.0_);_(* \(#,##0.0\);_(* &quot;-&quot;??_);_(@_)">
                  <c:v>1.6112874962937154</c:v>
                </c:pt>
                <c:pt idx="5" formatCode="_(* #,##0.0_);_(* \(#,##0.0\);_(* &quot;-&quot;??_);_(@_)">
                  <c:v>4.9099062634603161E-2</c:v>
                </c:pt>
                <c:pt idx="6" formatCode="_(* #,##0.0_);_(* \(#,##0.0\);_(* &quot;-&quot;??_);_(@_)">
                  <c:v>-2.1559869746947249</c:v>
                </c:pt>
                <c:pt idx="7" formatCode="_(* #,##0.0_);_(* \(#,##0.0\);_(* &quot;-&quot;??_);_(@_)">
                  <c:v>-4.461105821008859</c:v>
                </c:pt>
                <c:pt idx="8" formatCode="_(* #,##0.0_);_(* \(#,##0.0\);_(* &quot;-&quot;??_);_(@_)">
                  <c:v>-6.3460923734002543</c:v>
                </c:pt>
                <c:pt idx="9" formatCode="_(* #,##0.0_);_(* \(#,##0.0\);_(* &quot;-&quot;??_);_(@_)">
                  <c:v>-4.1119321478782709</c:v>
                </c:pt>
                <c:pt idx="10" formatCode="_(* #,##0.0_);_(* \(#,##0.0\);_(* &quot;-&quot;??_);_(@_)">
                  <c:v>-0.83691080452103039</c:v>
                </c:pt>
                <c:pt idx="11" formatCode="_(* #,##0.0_);_(* \(#,##0.0\);_(* &quot;-&quot;??_);_(@_)">
                  <c:v>2.7483015869600513</c:v>
                </c:pt>
                <c:pt idx="12" formatCode="_(* #,##0.0_);_(* \(#,##0.0\);_(* &quot;-&quot;??_);_(@_)">
                  <c:v>5.8112393882219715</c:v>
                </c:pt>
                <c:pt idx="13" formatCode="_(* #,##0.0_);_(* \(#,##0.0\);_(* &quot;-&quot;??_);_(@_)">
                  <c:v>7.9682780298547042</c:v>
                </c:pt>
                <c:pt idx="14" formatCode="_(* #,##0.0_);_(* \(#,##0.0\);_(* &quot;-&quot;??_);_(@_)">
                  <c:v>10.954579161910045</c:v>
                </c:pt>
                <c:pt idx="15" formatCode="_(* #,##0.0_);_(* \(#,##0.0\);_(* &quot;-&quot;??_);_(@_)">
                  <c:v>14.005453141724168</c:v>
                </c:pt>
                <c:pt idx="16" formatCode="_(* #,##0.0_);_(* \(#,##0.0\);_(* &quot;-&quot;??_);_(@_)">
                  <c:v>16.448128797797455</c:v>
                </c:pt>
                <c:pt idx="17" formatCode="_(* #,##0.0_);_(* \(#,##0.0\);_(* &quot;-&quot;??_);_(@_)">
                  <c:v>17.692617532127393</c:v>
                </c:pt>
                <c:pt idx="18" formatCode="_(* #,##0.0_);_(* \(#,##0.0\);_(* &quot;-&quot;??_);_(@_)">
                  <c:v>19.335676741909662</c:v>
                </c:pt>
                <c:pt idx="19" formatCode="_(* #,##0.0_);_(* \(#,##0.0\);_(* &quot;-&quot;??_);_(@_)">
                  <c:v>20.9253740320354</c:v>
                </c:pt>
                <c:pt idx="20" formatCode="_(* #,##0.0_);_(* \(#,##0.0\);_(* &quot;-&quot;??_);_(@_)">
                  <c:v>22.138116777712117</c:v>
                </c:pt>
                <c:pt idx="21" formatCode="_(* #,##0.0_);_(* \(#,##0.0\);_(* &quot;-&quot;??_);_(@_)">
                  <c:v>18.266213467414406</c:v>
                </c:pt>
                <c:pt idx="22" formatCode="_(* #,##0.0_);_(* \(#,##0.0\);_(* &quot;-&quot;??_);_(@_)">
                  <c:v>13.277954843867121</c:v>
                </c:pt>
                <c:pt idx="23" formatCode="_(* #,##0.0_);_(* \(#,##0.0\);_(* &quot;-&quot;??_);_(@_)">
                  <c:v>8.5807233471874191</c:v>
                </c:pt>
                <c:pt idx="24" formatCode="_(* #,##0.0_);_(* \(#,##0.0\);_(* &quot;-&quot;??_);_(@_)">
                  <c:v>5.0795364317775347</c:v>
                </c:pt>
                <c:pt idx="25" formatCode="_(* #,##0.0_);_(* \(#,##0.0\);_(* &quot;-&quot;??_);_(@_)">
                  <c:v>3.4994987252364691</c:v>
                </c:pt>
                <c:pt idx="26" formatCode="_(* #,##0.0_);_(* \(#,##0.0\);_(* &quot;-&quot;??_);_(@_)">
                  <c:v>1.3046846854651846</c:v>
                </c:pt>
                <c:pt idx="27" formatCode="_(* #,##0.0_);_(* \(#,##0.0\);_(* &quot;-&quot;??_);_(@_)">
                  <c:v>-0.94643555892609155</c:v>
                </c:pt>
                <c:pt idx="28" formatCode="_(* #,##0.0_);_(* \(#,##0.0\);_(* &quot;-&quot;??_);_(@_)">
                  <c:v>-2.7552719108865027</c:v>
                </c:pt>
                <c:pt idx="29" formatCode="_(* #,##0.0_);_(* \(#,##0.0\);_(* &quot;-&quot;??_);_(@_)">
                  <c:v>0.66911223246754425</c:v>
                </c:pt>
                <c:pt idx="30" formatCode="_(* #,##0.0_);_(* \(#,##0.0\);_(* &quot;-&quot;??_);_(@_)">
                  <c:v>5.6031375638323544</c:v>
                </c:pt>
                <c:pt idx="31" formatCode="_(* #,##0.0_);_(* \(#,##0.0\);_(* &quot;-&quot;??_);_(@_)">
                  <c:v>10.890882243996195</c:v>
                </c:pt>
                <c:pt idx="32" formatCode="_(* #,##0.0_);_(* \(#,##0.0\);_(* &quot;-&quot;??_);_(@_)">
                  <c:v>15.317117810530146</c:v>
                </c:pt>
                <c:pt idx="33" formatCode="_(* #,##0.0_);_(* \(#,##0.0\);_(* &quot;-&quot;??_);_(@_)">
                  <c:v>18.504917575588763</c:v>
                </c:pt>
                <c:pt idx="34" formatCode="_(* #,##0.0_);_(* \(#,##0.0\);_(* &quot;-&quot;??_);_(@_)">
                  <c:v>22.734516397020521</c:v>
                </c:pt>
                <c:pt idx="35" formatCode="_(* #,##0.0_);_(* \(#,##0.0\);_(* &quot;-&quot;??_);_(@_)">
                  <c:v>26.849505396347361</c:v>
                </c:pt>
                <c:pt idx="36" formatCode="_(* #,##0.0_);_(* \(#,##0.0\);_(* &quot;-&quot;??_);_(@_)">
                  <c:v>30.003898158288994</c:v>
                </c:pt>
                <c:pt idx="37" formatCode="_(* #,##0.0_);_(* \(#,##0.0\);_(* &quot;-&quot;??_);_(@_)">
                  <c:v>26.479512265664091</c:v>
                </c:pt>
                <c:pt idx="38" formatCode="_(* #,##0.0_);_(* \(#,##0.0\);_(* &quot;-&quot;??_);_(@_)">
                  <c:v>22.085931039362901</c:v>
                </c:pt>
                <c:pt idx="39" formatCode="_(* #,##0.0_);_(* \(#,##0.0\);_(* &quot;-&quot;??_);_(@_)">
                  <c:v>18.092595931197966</c:v>
                </c:pt>
                <c:pt idx="40" formatCode="_(* #,##0.0_);_(* \(#,##0.0\);_(* &quot;-&quot;??_);_(@_)">
                  <c:v>15.202626917428001</c:v>
                </c:pt>
                <c:pt idx="41" formatCode="_(* #,##0.0_);_(* \(#,##0.0\);_(* &quot;-&quot;??_);_(@_)">
                  <c:v>11.859686696425889</c:v>
                </c:pt>
                <c:pt idx="42" formatCode="_(* #,##0.0_);_(* \(#,##0.0\);_(* &quot;-&quot;??_);_(@_)">
                  <c:v>7.4220211111872905</c:v>
                </c:pt>
                <c:pt idx="43" formatCode="_(* #,##0.0_);_(* \(#,##0.0\);_(* &quot;-&quot;??_);_(@_)">
                  <c:v>3.1021660000990479</c:v>
                </c:pt>
                <c:pt idx="44" formatCode="_(* #,##0.0_);_(* \(#,##0.0\);_(* &quot;-&quot;??_);_(@_)">
                  <c:v>-0.21089817156505272</c:v>
                </c:pt>
                <c:pt idx="45" formatCode="_(* #,##0.0_);_(* \(#,##0.0\);_(* &quot;-&quot;??_);_(@_)">
                  <c:v>-3.0517348870748879</c:v>
                </c:pt>
                <c:pt idx="46" formatCode="_(* #,##0.0_);_(* \(#,##0.0\);_(* &quot;-&quot;??_);_(@_)">
                  <c:v>-7.096015636077242</c:v>
                </c:pt>
                <c:pt idx="47" formatCode="_(* #,##0.0_);_(* \(#,##0.0\);_(* &quot;-&quot;??_);_(@_)">
                  <c:v>-11.367331757246275</c:v>
                </c:pt>
                <c:pt idx="48" formatCode="_(* #,##0.0_);_(* \(#,##0.0\);_(* &quot;-&quot;??_);_(@_)">
                  <c:v>-14.893739997038802</c:v>
                </c:pt>
                <c:pt idx="49" formatCode="_(* #,##0.0_);_(* \(#,##0.0\);_(* &quot;-&quot;??_);_(@_)">
                  <c:v>-14.85133371677159</c:v>
                </c:pt>
                <c:pt idx="50" formatCode="_(* #,##0.0_);_(* \(#,##0.0\);_(* &quot;-&quot;??_);_(@_)">
                  <c:v>-14.786489092676259</c:v>
                </c:pt>
                <c:pt idx="51" formatCode="_(* #,##0.0_);_(* \(#,##0.0\);_(* &quot;-&quot;??_);_(@_)">
                  <c:v>-14.711578951807367</c:v>
                </c:pt>
                <c:pt idx="52" formatCode="_(* #,##0.0_);_(* \(#,##0.0\);_(* &quot;-&quot;??_);_(@_)">
                  <c:v>-14.64406643155022</c:v>
                </c:pt>
                <c:pt idx="53" formatCode="_(* #,##0.0_);_(* \(#,##0.0\);_(* &quot;-&quot;??_);_(@_)">
                  <c:v>-13.806046995146543</c:v>
                </c:pt>
                <c:pt idx="54" formatCode="_(* #,##0.0_);_(* \(#,##0.0\);_(* &quot;-&quot;??_);_(@_)">
                  <c:v>-12.526220974289579</c:v>
                </c:pt>
                <c:pt idx="55" formatCode="_(* #,##0.0_);_(* \(#,##0.0\);_(* &quot;-&quot;??_);_(@_)">
                  <c:v>-11.050156431233271</c:v>
                </c:pt>
                <c:pt idx="56" formatCode="_(* #,##0.0_);_(* \(#,##0.0\);_(* &quot;-&quot;??_);_(@_)">
                  <c:v>-9.7220777744323286</c:v>
                </c:pt>
                <c:pt idx="57" formatCode="_(* #,##0.0_);_(* \(#,##0.0\);_(* &quot;-&quot;??_);_(@_)">
                  <c:v>-6.371784384678147</c:v>
                </c:pt>
                <c:pt idx="58" formatCode="_(* #,##0.0_);_(* \(#,##0.0\);_(* &quot;-&quot;??_);_(@_)">
                  <c:v>-1.379083910520825</c:v>
                </c:pt>
                <c:pt idx="59" formatCode="_(* #,##0.0_);_(* \(#,##0.0\);_(* &quot;-&quot;??_);_(@_)">
                  <c:v>4.2007533748661157</c:v>
                </c:pt>
                <c:pt idx="60" formatCode="_(* #,##0.0_);_(* \(#,##0.0\);_(* &quot;-&quot;??_);_(@_)">
                  <c:v>9.0652322081188377</c:v>
                </c:pt>
                <c:pt idx="61" formatCode="_(* #,##0.0_);_(* \(#,##0.0\);_(* &quot;-&quot;??_);_(@_)">
                  <c:v>12.230764990525808</c:v>
                </c:pt>
                <c:pt idx="62" formatCode="_(* #,##0.0_);_(* \(#,##0.0\);_(* &quot;-&quot;??_);_(@_)">
                  <c:v>16.549057033689699</c:v>
                </c:pt>
                <c:pt idx="63" formatCode="_(* #,##0.0_);_(* \(#,##0.0\);_(* &quot;-&quot;??_);_(@_)">
                  <c:v>20.885502806951575</c:v>
                </c:pt>
                <c:pt idx="64" formatCode="_(* #,##0.0_);_(* \(#,##0.0\);_(* &quot;-&quot;??_);_(@_)">
                  <c:v>24.303969929579342</c:v>
                </c:pt>
                <c:pt idx="65" formatCode="_(* #,##0.0_);_(* \(#,##0.0\);_(* &quot;-&quot;??_);_(@_)">
                  <c:v>21.612615278481144</c:v>
                </c:pt>
                <c:pt idx="66" formatCode="_(* #,##0.0_);_(* \(#,##0.0\);_(* &quot;-&quot;??_);_(@_)">
                  <c:v>18.176927506809673</c:v>
                </c:pt>
                <c:pt idx="67" formatCode="_(* #,##0.0_);_(* \(#,##0.0\);_(* &quot;-&quot;??_);_(@_)">
                  <c:v>14.973806829096814</c:v>
                </c:pt>
                <c:pt idx="68" formatCode="_(* #,##0.0_);_(* \(#,##0.0\);_(* &quot;-&quot;??_);_(@_)">
                  <c:v>12.606281938737759</c:v>
                </c:pt>
                <c:pt idx="69" formatCode="_(* #,##0.0_);_(* \(#,##0.0\);_(* &quot;-&quot;??_);_(@_)">
                  <c:v>12.417841310874813</c:v>
                </c:pt>
                <c:pt idx="70" formatCode="_(* #,##0.0_);_(* \(#,##0.0\);_(* &quot;-&quot;??_);_(@_)">
                  <c:v>12.164812714745629</c:v>
                </c:pt>
                <c:pt idx="71" formatCode="_(* #,##0.0_);_(* \(#,##0.0\);_(* &quot;-&quot;??_);_(@_)">
                  <c:v>11.915290661981306</c:v>
                </c:pt>
                <c:pt idx="72" formatCode="_(* #,##0.0_);_(* \(#,##0.0\);_(* &quot;-&quot;??_);_(@_)">
                  <c:v>11.721737503561206</c:v>
                </c:pt>
                <c:pt idx="73" formatCode="_(* #,##0.0_);_(* \(#,##0.0\);_(* &quot;-&quot;??_);_(@_)">
                  <c:v>10.381315901477853</c:v>
                </c:pt>
                <c:pt idx="74" formatCode="_(* #,##0.0_);_(* \(#,##0.0\);_(* &quot;-&quot;??_);_(@_)">
                  <c:v>8.5743811720985832</c:v>
                </c:pt>
                <c:pt idx="75" formatCode="_(* #,##0.0_);_(* \(#,##0.0\);_(* &quot;-&quot;??_);_(@_)">
                  <c:v>6.7844859514239211</c:v>
                </c:pt>
                <c:pt idx="76" formatCode="_(* #,##0.0_);_(* \(#,##0.0\);_(* &quot;-&quot;??_);_(@_)">
                  <c:v>5.3905658190945402</c:v>
                </c:pt>
                <c:pt idx="77" formatCode="_(* #,##0.0_);_(* \(#,##0.0\);_(* &quot;-&quot;??_);_(@_)">
                  <c:v>4.6468397224696636</c:v>
                </c:pt>
                <c:pt idx="78" formatCode="_(* #,##0.0_);_(* \(#,##0.0\);_(* &quot;-&quot;??_);_(@_)">
                  <c:v>3.6152087174529433</c:v>
                </c:pt>
                <c:pt idx="79" formatCode="_(* #,##0.0_);_(* \(#,##0.0\);_(* &quot;-&quot;??_);_(@_)">
                  <c:v>2.5588852331310847</c:v>
                </c:pt>
                <c:pt idx="80" formatCode="_(* #,##0.0_);_(* \(#,##0.0\);_(* &quot;-&quot;??_);_(@_)">
                  <c:v>1.7113986254892115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'Table 7 (Lead Inputs, Output)'!$D$36</c:f>
              <c:strCache>
                <c:ptCount val="1"/>
                <c:pt idx="0">
                  <c:v>Leading Indicator of Home Improvement Activity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Output)'!$AJ$36:$DL$36</c:f>
              <c:numCache>
                <c:formatCode>0.0</c:formatCode>
                <c:ptCount val="81"/>
                <c:pt idx="0">
                  <c:v>7.372595184843675</c:v>
                </c:pt>
                <c:pt idx="1">
                  <c:v>7.1040416594344364</c:v>
                </c:pt>
                <c:pt idx="2">
                  <c:v>8.1383853928227907</c:v>
                </c:pt>
                <c:pt idx="3">
                  <c:v>5.0331840857375578</c:v>
                </c:pt>
                <c:pt idx="4">
                  <c:v>3.3249257224381297</c:v>
                </c:pt>
                <c:pt idx="5">
                  <c:v>0.73870421618001614</c:v>
                </c:pt>
                <c:pt idx="6">
                  <c:v>-1.1662016644180409</c:v>
                </c:pt>
                <c:pt idx="7">
                  <c:v>0.61925889656457023</c:v>
                </c:pt>
                <c:pt idx="8">
                  <c:v>2.9907827408677252</c:v>
                </c:pt>
                <c:pt idx="9">
                  <c:v>6.7340712835625745</c:v>
                </c:pt>
                <c:pt idx="10">
                  <c:v>9.746518593324307</c:v>
                </c:pt>
                <c:pt idx="11">
                  <c:v>9.574303048777999</c:v>
                </c:pt>
                <c:pt idx="12">
                  <c:v>8.8580954049943248</c:v>
                </c:pt>
                <c:pt idx="13">
                  <c:v>7.6101998607166257</c:v>
                </c:pt>
                <c:pt idx="14">
                  <c:v>6.6750178612732185</c:v>
                </c:pt>
                <c:pt idx="15">
                  <c:v>6.9259369427381063</c:v>
                </c:pt>
                <c:pt idx="16">
                  <c:v>7.2353408793333323</c:v>
                </c:pt>
                <c:pt idx="17">
                  <c:v>8.698848035946007</c:v>
                </c:pt>
                <c:pt idx="18">
                  <c:v>9.2888193538558355</c:v>
                </c:pt>
                <c:pt idx="19">
                  <c:v>10.090504985674944</c:v>
                </c:pt>
                <c:pt idx="20">
                  <c:v>11.533951933754397</c:v>
                </c:pt>
                <c:pt idx="21">
                  <c:v>10.97634334274913</c:v>
                </c:pt>
                <c:pt idx="22">
                  <c:v>10.13895582199892</c:v>
                </c:pt>
                <c:pt idx="23">
                  <c:v>9.9079567801615998</c:v>
                </c:pt>
                <c:pt idx="24">
                  <c:v>7.4963500337465208</c:v>
                </c:pt>
                <c:pt idx="25">
                  <c:v>6.0389909108157935</c:v>
                </c:pt>
                <c:pt idx="26">
                  <c:v>5.2878432095683738</c:v>
                </c:pt>
                <c:pt idx="27">
                  <c:v>3.6426229613574348</c:v>
                </c:pt>
                <c:pt idx="28">
                  <c:v>4.2140756785482836</c:v>
                </c:pt>
                <c:pt idx="29">
                  <c:v>3.9684614952464305</c:v>
                </c:pt>
                <c:pt idx="30">
                  <c:v>5.3752856400010458</c:v>
                </c:pt>
                <c:pt idx="31">
                  <c:v>6.6079345137871783</c:v>
                </c:pt>
                <c:pt idx="32">
                  <c:v>6.4460863002641737</c:v>
                </c:pt>
                <c:pt idx="33">
                  <c:v>7.7190849937580186</c:v>
                </c:pt>
                <c:pt idx="34">
                  <c:v>6.5272639952931666</c:v>
                </c:pt>
                <c:pt idx="35">
                  <c:v>6.1239449310727903</c:v>
                </c:pt>
                <c:pt idx="36">
                  <c:v>7.1745306503588546</c:v>
                </c:pt>
                <c:pt idx="37">
                  <c:v>7.7686157977145776</c:v>
                </c:pt>
                <c:pt idx="38">
                  <c:v>8.7434503926910256</c:v>
                </c:pt>
                <c:pt idx="39">
                  <c:v>10.08063887581174</c:v>
                </c:pt>
                <c:pt idx="40">
                  <c:v>10.628802711672035</c:v>
                </c:pt>
                <c:pt idx="41">
                  <c:v>10.632109023171656</c:v>
                </c:pt>
                <c:pt idx="42">
                  <c:v>12.675740976709692</c:v>
                </c:pt>
                <c:pt idx="43">
                  <c:v>12.718856631580628</c:v>
                </c:pt>
                <c:pt idx="44">
                  <c:v>12.946416045783108</c:v>
                </c:pt>
                <c:pt idx="45">
                  <c:v>13.104417744820429</c:v>
                </c:pt>
                <c:pt idx="46">
                  <c:v>10.134013913706243</c:v>
                </c:pt>
                <c:pt idx="47">
                  <c:v>7.3610899760197848</c:v>
                </c:pt>
                <c:pt idx="48">
                  <c:v>3.1267905207853608</c:v>
                </c:pt>
                <c:pt idx="49">
                  <c:v>-1.2389569960568041</c:v>
                </c:pt>
                <c:pt idx="50">
                  <c:v>-3.0902828786194783</c:v>
                </c:pt>
                <c:pt idx="51">
                  <c:v>-4.4404178058667556</c:v>
                </c:pt>
                <c:pt idx="52">
                  <c:v>-4.0767220829521884</c:v>
                </c:pt>
                <c:pt idx="53">
                  <c:v>-3.8903783119836253</c:v>
                </c:pt>
                <c:pt idx="54">
                  <c:v>-4.1309241632200218</c:v>
                </c:pt>
                <c:pt idx="55">
                  <c:v>-5.5158818603747557</c:v>
                </c:pt>
                <c:pt idx="56">
                  <c:v>-7.4427838118841345</c:v>
                </c:pt>
                <c:pt idx="57">
                  <c:v>-9.6649508212723756</c:v>
                </c:pt>
                <c:pt idx="58">
                  <c:v>-12.271780420841081</c:v>
                </c:pt>
                <c:pt idx="59">
                  <c:v>-13.965768500110984</c:v>
                </c:pt>
                <c:pt idx="60">
                  <c:v>-14.175652096961423</c:v>
                </c:pt>
                <c:pt idx="61">
                  <c:v>-12.914654469571923</c:v>
                </c:pt>
                <c:pt idx="62">
                  <c:v>-8.2877957808296987</c:v>
                </c:pt>
                <c:pt idx="63">
                  <c:v>-3.3700877715836861</c:v>
                </c:pt>
                <c:pt idx="64">
                  <c:v>2.0223947655975856</c:v>
                </c:pt>
                <c:pt idx="65">
                  <c:v>6.2453838009549045</c:v>
                </c:pt>
                <c:pt idx="66">
                  <c:v>5.6982420748891958</c:v>
                </c:pt>
                <c:pt idx="67">
                  <c:v>3.884798654836084</c:v>
                </c:pt>
                <c:pt idx="68">
                  <c:v>0.25599292013024311</c:v>
                </c:pt>
                <c:pt idx="69">
                  <c:v>-1.2473154437513556</c:v>
                </c:pt>
                <c:pt idx="70">
                  <c:v>-1.86620274540785</c:v>
                </c:pt>
                <c:pt idx="71">
                  <c:v>-0.31097902579307357</c:v>
                </c:pt>
                <c:pt idx="72">
                  <c:v>1.9814905435675811</c:v>
                </c:pt>
                <c:pt idx="73">
                  <c:v>2.9381707285627079</c:v>
                </c:pt>
                <c:pt idx="74">
                  <c:v>6.2841392152483744</c:v>
                </c:pt>
                <c:pt idx="75">
                  <c:v>8.7637292412038441</c:v>
                </c:pt>
                <c:pt idx="76">
                  <c:v>11.955924118271049</c:v>
                </c:pt>
                <c:pt idx="77">
                  <c:v>13.349391179242533</c:v>
                </c:pt>
                <c:pt idx="78">
                  <c:v>11.486983213864786</c:v>
                </c:pt>
                <c:pt idx="79">
                  <c:v>9.6015877671541006</c:v>
                </c:pt>
                <c:pt idx="80">
                  <c:v>6.5182523162451043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974520"/>
        <c:axId val="368373656"/>
      </c:lineChart>
      <c:dateAx>
        <c:axId val="36597452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3656"/>
        <c:crosses val="autoZero"/>
        <c:auto val="1"/>
        <c:lblOffset val="100"/>
        <c:baseTimeUnit val="months"/>
      </c:dateAx>
      <c:valAx>
        <c:axId val="36837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661504666903E-2"/>
          <c:y val="0.84444558387663804"/>
          <c:w val="0.89999995381012199"/>
          <c:h val="4.631747354779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Chicago</a:t>
            </a:r>
            <a:endParaRPr lang="en-US" b="1" baseline="0"/>
          </a:p>
          <a:p>
            <a:pPr>
              <a:defRPr/>
            </a:pPr>
            <a:r>
              <a:rPr lang="en-US" b="1"/>
              <a:t>Metro Area: Model Results vs. Benchmark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28047824844203E-2"/>
          <c:y val="7.6453706258874501E-2"/>
          <c:w val="0.92934455101638402"/>
          <c:h val="0.64745488445653299"/>
        </c:manualLayout>
      </c:layout>
      <c:lineChart>
        <c:grouping val="standard"/>
        <c:varyColors val="0"/>
        <c:ser>
          <c:idx val="0"/>
          <c:order val="0"/>
          <c:tx>
            <c:strRef>
              <c:f>'Table 7 (Lead Inputs, Output)'!$D$6</c:f>
              <c:strCache>
                <c:ptCount val="1"/>
                <c:pt idx="0">
                  <c:v>AHS-Based Home Improvement Spending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Output)'!$AJ$6:$DL$6</c:f>
              <c:numCache>
                <c:formatCode>_(* #,##0.00_);_(* \(#,##0.00\);_(* "-"??_);_(@_)</c:formatCode>
                <c:ptCount val="81"/>
                <c:pt idx="0">
                  <c:v>7.1713815013171338</c:v>
                </c:pt>
                <c:pt idx="1">
                  <c:v>8.1572995548982021</c:v>
                </c:pt>
                <c:pt idx="2">
                  <c:v>9.5138171983369979</c:v>
                </c:pt>
                <c:pt idx="3" formatCode="_(* #,##0.0_);_(* \(#,##0.0\);_(* &quot;-&quot;??_);_(@_)">
                  <c:v>10.889655138822683</c:v>
                </c:pt>
                <c:pt idx="4" formatCode="_(* #,##0.0_);_(* \(#,##0.0\);_(* &quot;-&quot;??_);_(@_)">
                  <c:v>11.983996553902813</c:v>
                </c:pt>
                <c:pt idx="5" formatCode="_(* #,##0.0_);_(* \(#,##0.0\);_(* &quot;-&quot;??_);_(@_)">
                  <c:v>12.169239836864307</c:v>
                </c:pt>
                <c:pt idx="6" formatCode="_(* #,##0.0_);_(* \(#,##0.0\);_(* &quot;-&quot;??_);_(@_)">
                  <c:v>12.4186631299173</c:v>
                </c:pt>
                <c:pt idx="7" formatCode="_(* #,##0.0_);_(* \(#,##0.0\);_(* &quot;-&quot;??_);_(@_)">
                  <c:v>12.665405451153793</c:v>
                </c:pt>
                <c:pt idx="8" formatCode="_(* #,##0.0_);_(* \(#,##0.0\);_(* &quot;-&quot;??_);_(@_)">
                  <c:v>12.857335137680531</c:v>
                </c:pt>
                <c:pt idx="9" formatCode="_(* #,##0.0_);_(* \(#,##0.0\);_(* &quot;-&quot;??_);_(@_)">
                  <c:v>12.670096902023628</c:v>
                </c:pt>
                <c:pt idx="10" formatCode="_(* #,##0.0_);_(* \(#,##0.0\);_(* &quot;-&quot;??_);_(@_)">
                  <c:v>12.418962258934977</c:v>
                </c:pt>
                <c:pt idx="11" formatCode="_(* #,##0.0_);_(* \(#,##0.0\);_(* &quot;-&quot;??_);_(@_)">
                  <c:v>12.171621063085002</c:v>
                </c:pt>
                <c:pt idx="12" formatCode="_(* #,##0.0_);_(* \(#,##0.0\);_(* &quot;-&quot;??_);_(@_)">
                  <c:v>11.979973372904533</c:v>
                </c:pt>
                <c:pt idx="13" formatCode="_(* #,##0.0_);_(* \(#,##0.0\);_(* &quot;-&quot;??_);_(@_)">
                  <c:v>11.826073766286999</c:v>
                </c:pt>
                <c:pt idx="14" formatCode="_(* #,##0.0_);_(* \(#,##0.0\);_(* &quot;-&quot;??_);_(@_)">
                  <c:v>11.618849879643948</c:v>
                </c:pt>
                <c:pt idx="15" formatCode="_(* #,##0.0_);_(* \(#,##0.0\);_(* &quot;-&quot;??_);_(@_)">
                  <c:v>11.413849192554125</c:v>
                </c:pt>
                <c:pt idx="16" formatCode="_(* #,##0.0_);_(* \(#,##0.0\);_(* &quot;-&quot;??_);_(@_)">
                  <c:v>11.254385556743269</c:v>
                </c:pt>
                <c:pt idx="17" formatCode="_(* #,##0.0_);_(* \(#,##0.0\);_(* &quot;-&quot;??_);_(@_)">
                  <c:v>10.947131855043883</c:v>
                </c:pt>
                <c:pt idx="18" formatCode="_(* #,##0.0_);_(* \(#,##0.0\);_(* &quot;-&quot;??_);_(@_)">
                  <c:v>10.532080108488346</c:v>
                </c:pt>
                <c:pt idx="19" formatCode="_(* #,##0.0_);_(* \(#,##0.0\);_(* &quot;-&quot;??_);_(@_)">
                  <c:v>10.119962049525268</c:v>
                </c:pt>
                <c:pt idx="20" formatCode="_(* #,##0.0_);_(* \(#,##0.0\);_(* &quot;-&quot;??_);_(@_)">
                  <c:v>9.7983380897272951</c:v>
                </c:pt>
                <c:pt idx="21" formatCode="_(* #,##0.0_);_(* \(#,##0.0\);_(* &quot;-&quot;??_);_(@_)">
                  <c:v>9.1984503796478698</c:v>
                </c:pt>
                <c:pt idx="22" formatCode="_(* #,##0.0_);_(* \(#,##0.0\);_(* &quot;-&quot;??_);_(@_)">
                  <c:v>8.3828003000032805</c:v>
                </c:pt>
                <c:pt idx="23" formatCode="_(* #,##0.0_);_(* \(#,##0.0\);_(* &quot;-&quot;??_);_(@_)">
                  <c:v>7.5668319578194199</c:v>
                </c:pt>
                <c:pt idx="24" formatCode="_(* #,##0.0_);_(* \(#,##0.0\);_(* &quot;-&quot;??_);_(@_)">
                  <c:v>6.9257808799203406</c:v>
                </c:pt>
                <c:pt idx="25" formatCode="_(* #,##0.0_);_(* \(#,##0.0\);_(* &quot;-&quot;??_);_(@_)">
                  <c:v>6.9545519201829826</c:v>
                </c:pt>
                <c:pt idx="26" formatCode="_(* #,##0.0_);_(* \(#,##0.0\);_(* &quot;-&quot;??_);_(@_)">
                  <c:v>6.9941819940678673</c:v>
                </c:pt>
                <c:pt idx="27" formatCode="_(* #,##0.0_);_(* \(#,##0.0\);_(* &quot;-&quot;??_);_(@_)">
                  <c:v>7.03442889139804</c:v>
                </c:pt>
                <c:pt idx="28" formatCode="_(* #,##0.0_);_(* \(#,##0.0\);_(* &quot;-&quot;??_);_(@_)">
                  <c:v>7.0664790120215812</c:v>
                </c:pt>
                <c:pt idx="29" formatCode="_(* #,##0.0_);_(* \(#,##0.0\);_(* &quot;-&quot;??_);_(@_)">
                  <c:v>6.2182282080091111</c:v>
                </c:pt>
                <c:pt idx="30" formatCode="_(* #,##0.0_);_(* \(#,##0.0\);_(* &quot;-&quot;??_);_(@_)">
                  <c:v>5.0505696544981964</c:v>
                </c:pt>
                <c:pt idx="31" formatCode="_(* #,##0.0_);_(* \(#,##0.0\);_(* &quot;-&quot;??_);_(@_)">
                  <c:v>3.8656220008440836</c:v>
                </c:pt>
                <c:pt idx="32" formatCode="_(* #,##0.0_);_(* \(#,##0.0\);_(* &quot;-&quot;??_);_(@_)">
                  <c:v>2.9226407236892551</c:v>
                </c:pt>
                <c:pt idx="33" formatCode="_(* #,##0.0_);_(* \(#,##0.0\);_(* &quot;-&quot;??_);_(@_)">
                  <c:v>3.2995356815966312</c:v>
                </c:pt>
                <c:pt idx="34" formatCode="_(* #,##0.0_);_(* \(#,##0.0\);_(* &quot;-&quot;??_);_(@_)">
                  <c:v>3.8283059424035266</c:v>
                </c:pt>
                <c:pt idx="35" formatCode="_(* #,##0.0_);_(* \(#,##0.0\);_(* &quot;-&quot;??_);_(@_)">
                  <c:v>4.3770597521788748</c:v>
                </c:pt>
                <c:pt idx="36" formatCode="_(* #,##0.0_);_(* \(#,##0.0\);_(* &quot;-&quot;??_);_(@_)">
                  <c:v>4.822786754101541</c:v>
                </c:pt>
                <c:pt idx="37" formatCode="_(* #,##0.0_);_(* \(#,##0.0\);_(* &quot;-&quot;??_);_(@_)">
                  <c:v>5.2511405579106647</c:v>
                </c:pt>
                <c:pt idx="38" formatCode="_(* #,##0.0_);_(* \(#,##0.0\);_(* &quot;-&quot;??_);_(@_)">
                  <c:v>5.8468637037130788</c:v>
                </c:pt>
                <c:pt idx="39" formatCode="_(* #,##0.0_);_(* \(#,##0.0\);_(* &quot;-&quot;??_);_(@_)">
                  <c:v>6.4587184195337057</c:v>
                </c:pt>
                <c:pt idx="40" formatCode="_(* #,##0.0_);_(* \(#,##0.0\);_(* &quot;-&quot;??_);_(@_)">
                  <c:v>6.9509843440953221</c:v>
                </c:pt>
                <c:pt idx="41" formatCode="_(* #,##0.0_);_(* \(#,##0.0\);_(* &quot;-&quot;??_);_(@_)">
                  <c:v>6.9323387809970427</c:v>
                </c:pt>
                <c:pt idx="42" formatCode="_(* #,##0.0_);_(* \(#,##0.0\);_(* &quot;-&quot;??_);_(@_)">
                  <c:v>6.9066587787589881</c:v>
                </c:pt>
                <c:pt idx="43" formatCode="_(* #,##0.0_);_(* \(#,##0.0\);_(* &quot;-&quot;??_);_(@_)">
                  <c:v>6.880582568644467</c:v>
                </c:pt>
                <c:pt idx="44" formatCode="_(* #,##0.0_);_(* \(#,##0.0\);_(* &quot;-&quot;??_);_(@_)">
                  <c:v>6.8598196146096075</c:v>
                </c:pt>
                <c:pt idx="45" formatCode="_(* #,##0.0_);_(* \(#,##0.0\);_(* &quot;-&quot;??_);_(@_)">
                  <c:v>8.1434425809075144</c:v>
                </c:pt>
                <c:pt idx="46" formatCode="_(* #,##0.0_);_(* \(#,##0.0\);_(* &quot;-&quot;??_);_(@_)">
                  <c:v>9.9120728846724937</c:v>
                </c:pt>
                <c:pt idx="47" formatCode="_(* #,##0.0_);_(* \(#,##0.0\);_(* &quot;-&quot;??_);_(@_)">
                  <c:v>11.708860435257442</c:v>
                </c:pt>
                <c:pt idx="48" formatCode="_(* #,##0.0_);_(* \(#,##0.0\);_(* &quot;-&quot;??_);_(@_)">
                  <c:v>13.140163892480169</c:v>
                </c:pt>
                <c:pt idx="49" formatCode="_(* #,##0.0_);_(* \(#,##0.0\);_(* &quot;-&quot;??_);_(@_)">
                  <c:v>11.100270209728052</c:v>
                </c:pt>
                <c:pt idx="50" formatCode="_(* #,##0.0_);_(* \(#,##0.0\);_(* &quot;-&quot;??_);_(@_)">
                  <c:v>8.3676696409183418</c:v>
                </c:pt>
                <c:pt idx="51" formatCode="_(* #,##0.0_);_(* \(#,##0.0\);_(* &quot;-&quot;??_);_(@_)">
                  <c:v>5.6801701458858815</c:v>
                </c:pt>
                <c:pt idx="52" formatCode="_(* #,##0.0_);_(* \(#,##0.0\);_(* &quot;-&quot;??_);_(@_)">
                  <c:v>3.6004161050307339</c:v>
                </c:pt>
                <c:pt idx="53" formatCode="_(* #,##0.0_);_(* \(#,##0.0\);_(* &quot;-&quot;??_);_(@_)">
                  <c:v>-9.9664407294488888E-2</c:v>
                </c:pt>
                <c:pt idx="54" formatCode="_(* #,##0.0_);_(* \(#,##0.0\);_(* &quot;-&quot;??_);_(@_)">
                  <c:v>-5.2745036729930446</c:v>
                </c:pt>
                <c:pt idx="55" formatCode="_(* #,##0.0_);_(* \(#,##0.0\);_(* &quot;-&quot;??_);_(@_)">
                  <c:v>-10.624958640409236</c:v>
                </c:pt>
                <c:pt idx="56" formatCode="_(* #,##0.0_);_(* \(#,##0.0\);_(* &quot;-&quot;??_);_(@_)">
                  <c:v>-14.956002015467984</c:v>
                </c:pt>
                <c:pt idx="57" formatCode="_(* #,##0.0_);_(* \(#,##0.0\);_(* &quot;-&quot;??_);_(@_)">
                  <c:v>-16.205580768963014</c:v>
                </c:pt>
                <c:pt idx="58" formatCode="_(* #,##0.0_);_(* \(#,##0.0\);_(* &quot;-&quot;??_);_(@_)">
                  <c:v>-18.116947106801355</c:v>
                </c:pt>
                <c:pt idx="59" formatCode="_(* #,##0.0_);_(* \(#,##0.0\);_(* &quot;-&quot;??_);_(@_)">
                  <c:v>-20.325910265812503</c:v>
                </c:pt>
                <c:pt idx="60" formatCode="_(* #,##0.0_);_(* \(#,##0.0\);_(* &quot;-&quot;??_);_(@_)">
                  <c:v>-22.31756252756659</c:v>
                </c:pt>
                <c:pt idx="61" formatCode="_(* #,##0.0_);_(* \(#,##0.0\);_(* &quot;-&quot;??_);_(@_)">
                  <c:v>-19.955831317785556</c:v>
                </c:pt>
                <c:pt idx="62" formatCode="_(* #,##0.0_);_(* \(#,##0.0\);_(* &quot;-&quot;??_);_(@_)">
                  <c:v>-16.203852207340201</c:v>
                </c:pt>
                <c:pt idx="63" formatCode="_(* #,##0.0_);_(* \(#,##0.0\);_(* &quot;-&quot;??_);_(@_)">
                  <c:v>-11.643452215372859</c:v>
                </c:pt>
                <c:pt idx="64" formatCode="_(* #,##0.0_);_(* \(#,##0.0\);_(* &quot;-&quot;??_);_(@_)">
                  <c:v>-7.3093499005238645</c:v>
                </c:pt>
                <c:pt idx="65" formatCode="_(* #,##0.0_);_(* \(#,##0.0\);_(* &quot;-&quot;??_);_(@_)">
                  <c:v>-2.2297686699312038</c:v>
                </c:pt>
                <c:pt idx="66" formatCode="_(* #,##0.0_);_(* \(#,##0.0\);_(* &quot;-&quot;??_);_(@_)">
                  <c:v>5.2511794483960781</c:v>
                </c:pt>
                <c:pt idx="67" formatCode="_(* #,##0.0_);_(* \(#,##0.0\);_(* &quot;-&quot;??_);_(@_)">
                  <c:v>13.488578906402568</c:v>
                </c:pt>
                <c:pt idx="68" formatCode="_(* #,##0.0_);_(* \(#,##0.0\);_(* &quot;-&quot;??_);_(@_)">
                  <c:v>20.565990871813376</c:v>
                </c:pt>
                <c:pt idx="69" formatCode="_(* #,##0.0_);_(* \(#,##0.0\);_(* &quot;-&quot;??_);_(@_)">
                  <c:v>17.814635536258354</c:v>
                </c:pt>
                <c:pt idx="70" formatCode="_(* #,##0.0_);_(* \(#,##0.0\);_(* &quot;-&quot;??_);_(@_)">
                  <c:v>14.246146450492153</c:v>
                </c:pt>
                <c:pt idx="71" formatCode="_(* #,##0.0_);_(* \(#,##0.0\);_(* &quot;-&quot;??_);_(@_)">
                  <c:v>10.86103991178215</c:v>
                </c:pt>
                <c:pt idx="72" formatCode="_(* #,##0.0_);_(* \(#,##0.0\);_(* &quot;-&quot;??_);_(@_)">
                  <c:v>8.3220624697459993</c:v>
                </c:pt>
                <c:pt idx="73" formatCode="_(* #,##0.0_);_(* \(#,##0.0\);_(* &quot;-&quot;??_);_(@_)">
                  <c:v>6.2654900896869394</c:v>
                </c:pt>
                <c:pt idx="74" formatCode="_(* #,##0.0_);_(* \(#,##0.0\);_(* &quot;-&quot;??_);_(@_)">
                  <c:v>3.4505772728019148</c:v>
                </c:pt>
                <c:pt idx="75" formatCode="_(* #,##0.0_);_(* \(#,##0.0\);_(* &quot;-&quot;??_);_(@_)">
                  <c:v>0.61283327762344542</c:v>
                </c:pt>
                <c:pt idx="76" formatCode="_(* #,##0.0_);_(* \(#,##0.0\);_(* &quot;-&quot;??_);_(@_)">
                  <c:v>-1.6320013538284674</c:v>
                </c:pt>
                <c:pt idx="77" formatCode="_(* #,##0.0_);_(* \(#,##0.0\);_(* &quot;-&quot;??_);_(@_)">
                  <c:v>-2.6060601052474053</c:v>
                </c:pt>
                <c:pt idx="78" formatCode="_(* #,##0.0_);_(* \(#,##0.0\);_(* &quot;-&quot;??_);_(@_)">
                  <c:v>-4.0020751678015234</c:v>
                </c:pt>
                <c:pt idx="79" formatCode="_(* #,##0.0_);_(* \(#,##0.0\);_(* &quot;-&quot;??_);_(@_)">
                  <c:v>-5.488480448627195</c:v>
                </c:pt>
                <c:pt idx="80" formatCode="_(* #,##0.0_);_(* \(#,##0.0\);_(* &quot;-&quot;??_);_(@_)">
                  <c:v>-6.7250753822645226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'Table 7 (Lead Inputs, Output)'!$D$38</c:f>
              <c:strCache>
                <c:ptCount val="1"/>
                <c:pt idx="0">
                  <c:v>Leading Indicator of Home Improvement Activity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Output)'!$AJ$38:$DL$38</c:f>
              <c:numCache>
                <c:formatCode>0.0</c:formatCode>
                <c:ptCount val="81"/>
                <c:pt idx="0">
                  <c:v>8.7455791993995451</c:v>
                </c:pt>
                <c:pt idx="1">
                  <c:v>8.9337562615718387</c:v>
                </c:pt>
                <c:pt idx="2">
                  <c:v>7.2616951983498259</c:v>
                </c:pt>
                <c:pt idx="3">
                  <c:v>4.5679884932325159</c:v>
                </c:pt>
                <c:pt idx="4">
                  <c:v>2.1387390958692567</c:v>
                </c:pt>
                <c:pt idx="5">
                  <c:v>-0.6777999124140095</c:v>
                </c:pt>
                <c:pt idx="6">
                  <c:v>-0.49591908880067259</c:v>
                </c:pt>
                <c:pt idx="7">
                  <c:v>0.89628232899087124</c:v>
                </c:pt>
                <c:pt idx="8">
                  <c:v>2.1497311187134995</c:v>
                </c:pt>
                <c:pt idx="9">
                  <c:v>4.2075793861817292</c:v>
                </c:pt>
                <c:pt idx="10">
                  <c:v>5.0604449678439796</c:v>
                </c:pt>
                <c:pt idx="11">
                  <c:v>4.5709173923954349</c:v>
                </c:pt>
                <c:pt idx="12">
                  <c:v>4.5318526005957178</c:v>
                </c:pt>
                <c:pt idx="13">
                  <c:v>4.0164421071789969</c:v>
                </c:pt>
                <c:pt idx="14">
                  <c:v>3.7246426966245698</c:v>
                </c:pt>
                <c:pt idx="15">
                  <c:v>4.5791774090399997</c:v>
                </c:pt>
                <c:pt idx="16">
                  <c:v>5.0042279368029989</c:v>
                </c:pt>
                <c:pt idx="17">
                  <c:v>6.9440413425380765</c:v>
                </c:pt>
                <c:pt idx="18">
                  <c:v>7.8442231942008744</c:v>
                </c:pt>
                <c:pt idx="19">
                  <c:v>7.3573145348076192</c:v>
                </c:pt>
                <c:pt idx="20">
                  <c:v>8.5163812679049471</c:v>
                </c:pt>
                <c:pt idx="21">
                  <c:v>8.529100731541865</c:v>
                </c:pt>
                <c:pt idx="22">
                  <c:v>7.6042267233538698</c:v>
                </c:pt>
                <c:pt idx="23">
                  <c:v>8.0044587010596491</c:v>
                </c:pt>
                <c:pt idx="24">
                  <c:v>5.7701959404184748</c:v>
                </c:pt>
                <c:pt idx="25">
                  <c:v>3.0610191677680967</c:v>
                </c:pt>
                <c:pt idx="26">
                  <c:v>3.6008517797498145</c:v>
                </c:pt>
                <c:pt idx="27">
                  <c:v>3.8418464259803171</c:v>
                </c:pt>
                <c:pt idx="28">
                  <c:v>5.4113087748487771</c:v>
                </c:pt>
                <c:pt idx="29">
                  <c:v>7.0447602052808067</c:v>
                </c:pt>
                <c:pt idx="30">
                  <c:v>6.7261098852157968</c:v>
                </c:pt>
                <c:pt idx="31">
                  <c:v>5.9676722889535796</c:v>
                </c:pt>
                <c:pt idx="32">
                  <c:v>5.238276292471908</c:v>
                </c:pt>
                <c:pt idx="33">
                  <c:v>5.1885543821607385</c:v>
                </c:pt>
                <c:pt idx="34">
                  <c:v>5.1230283418718505</c:v>
                </c:pt>
                <c:pt idx="35">
                  <c:v>5.7677954147585666</c:v>
                </c:pt>
                <c:pt idx="36">
                  <c:v>7.4611498183333973</c:v>
                </c:pt>
                <c:pt idx="37">
                  <c:v>8.4432877121977885</c:v>
                </c:pt>
                <c:pt idx="38">
                  <c:v>8.771488176093559</c:v>
                </c:pt>
                <c:pt idx="39">
                  <c:v>8.5771119571181487</c:v>
                </c:pt>
                <c:pt idx="40">
                  <c:v>7.0770560505636428</c:v>
                </c:pt>
                <c:pt idx="41">
                  <c:v>5.527081402688709</c:v>
                </c:pt>
                <c:pt idx="42">
                  <c:v>5.8773253113008765</c:v>
                </c:pt>
                <c:pt idx="43">
                  <c:v>6.2425413940413179</c:v>
                </c:pt>
                <c:pt idx="44">
                  <c:v>7.6456749088442013</c:v>
                </c:pt>
                <c:pt idx="45">
                  <c:v>9.044241424499198</c:v>
                </c:pt>
                <c:pt idx="46">
                  <c:v>7.8836175343412247</c:v>
                </c:pt>
                <c:pt idx="47">
                  <c:v>6.1575319862021187</c:v>
                </c:pt>
                <c:pt idx="48">
                  <c:v>2.0311297466195044</c:v>
                </c:pt>
                <c:pt idx="49">
                  <c:v>-2.0020279530757863</c:v>
                </c:pt>
                <c:pt idx="50">
                  <c:v>-3.6837284961741092</c:v>
                </c:pt>
                <c:pt idx="51">
                  <c:v>-4.7543714080105675</c:v>
                </c:pt>
                <c:pt idx="52">
                  <c:v>-6.0770816603868125</c:v>
                </c:pt>
                <c:pt idx="53">
                  <c:v>-6.424220902247967</c:v>
                </c:pt>
                <c:pt idx="54">
                  <c:v>-6.6709677085852608</c:v>
                </c:pt>
                <c:pt idx="55">
                  <c:v>-8.5768740955048681</c:v>
                </c:pt>
                <c:pt idx="56">
                  <c:v>-11.781816696421362</c:v>
                </c:pt>
                <c:pt idx="57">
                  <c:v>-15.346932904651174</c:v>
                </c:pt>
                <c:pt idx="58">
                  <c:v>-18.364897698166477</c:v>
                </c:pt>
                <c:pt idx="59">
                  <c:v>-19.967666650894717</c:v>
                </c:pt>
                <c:pt idx="60">
                  <c:v>-19.52228852856565</c:v>
                </c:pt>
                <c:pt idx="61">
                  <c:v>-17.06216730785599</c:v>
                </c:pt>
                <c:pt idx="62">
                  <c:v>-12.17283863690686</c:v>
                </c:pt>
                <c:pt idx="63">
                  <c:v>-7.0288614879338818</c:v>
                </c:pt>
                <c:pt idx="64">
                  <c:v>-0.97573990662031951</c:v>
                </c:pt>
                <c:pt idx="65">
                  <c:v>1.8728056784628027</c:v>
                </c:pt>
                <c:pt idx="66">
                  <c:v>1.67344402689602</c:v>
                </c:pt>
                <c:pt idx="67">
                  <c:v>0.31720366285005841</c:v>
                </c:pt>
                <c:pt idx="68">
                  <c:v>-2.980154435282091</c:v>
                </c:pt>
                <c:pt idx="69">
                  <c:v>-1.2259873003424415</c:v>
                </c:pt>
                <c:pt idx="70">
                  <c:v>-0.26533299493012252</c:v>
                </c:pt>
                <c:pt idx="71">
                  <c:v>2.5413117566528776</c:v>
                </c:pt>
                <c:pt idx="72">
                  <c:v>7.4659573195494371</c:v>
                </c:pt>
                <c:pt idx="73">
                  <c:v>7.7133866785388943</c:v>
                </c:pt>
                <c:pt idx="74">
                  <c:v>10.271745243419637</c:v>
                </c:pt>
                <c:pt idx="75">
                  <c:v>11.472293427380503</c:v>
                </c:pt>
                <c:pt idx="76">
                  <c:v>10.915315382678951</c:v>
                </c:pt>
                <c:pt idx="77">
                  <c:v>10.865356225731295</c:v>
                </c:pt>
                <c:pt idx="78">
                  <c:v>9.7448799164634625</c:v>
                </c:pt>
                <c:pt idx="79">
                  <c:v>9.7671152488208985</c:v>
                </c:pt>
                <c:pt idx="80">
                  <c:v>9.4977747483196495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374440"/>
        <c:axId val="368374832"/>
      </c:lineChart>
      <c:dateAx>
        <c:axId val="3683744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4832"/>
        <c:crosses val="autoZero"/>
        <c:auto val="1"/>
        <c:lblOffset val="100"/>
        <c:baseTimeUnit val="months"/>
      </c:dateAx>
      <c:valAx>
        <c:axId val="3683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7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661504666903E-2"/>
          <c:y val="0.84444558387663804"/>
          <c:w val="0.89999995381012199"/>
          <c:h val="4.631747354779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Los Angeles </a:t>
            </a:r>
          </a:p>
          <a:p>
            <a:pPr>
              <a:defRPr/>
            </a:pPr>
            <a:r>
              <a:rPr lang="en-US" b="1"/>
              <a:t>Metro Area: Model Results vs. Benchmark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28047824844203E-2"/>
          <c:y val="7.6453706258874501E-2"/>
          <c:w val="0.92934455101638402"/>
          <c:h val="0.64745488445653299"/>
        </c:manualLayout>
      </c:layout>
      <c:lineChart>
        <c:grouping val="standard"/>
        <c:varyColors val="0"/>
        <c:ser>
          <c:idx val="0"/>
          <c:order val="0"/>
          <c:tx>
            <c:strRef>
              <c:f>'Table 7 (Lead Inputs, Output)'!$D$5</c:f>
              <c:strCache>
                <c:ptCount val="1"/>
                <c:pt idx="0">
                  <c:v>AHS-Based Home Improvement Spending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Output)'!$AJ$5:$DL$5</c:f>
              <c:numCache>
                <c:formatCode>_(* #,##0.00_);_(* \(#,##0.00\);_(* "-"??_);_(@_)</c:formatCode>
                <c:ptCount val="81"/>
                <c:pt idx="0">
                  <c:v>-12.764622298345559</c:v>
                </c:pt>
                <c:pt idx="1">
                  <c:v>-13.034052026883824</c:v>
                </c:pt>
                <c:pt idx="2">
                  <c:v>-13.441664129299516</c:v>
                </c:pt>
                <c:pt idx="3" formatCode="_(* #,##0.0_);_(* \(#,##0.0\);_(* &quot;-&quot;??_);_(@_)">
                  <c:v>-13.906072127269949</c:v>
                </c:pt>
                <c:pt idx="4" formatCode="_(* #,##0.0_);_(* \(#,##0.0\);_(* &quot;-&quot;??_);_(@_)">
                  <c:v>-14.318791161352843</c:v>
                </c:pt>
                <c:pt idx="5" formatCode="_(* #,##0.0_);_(* \(#,##0.0\);_(* &quot;-&quot;??_);_(@_)">
                  <c:v>-11.789199649168081</c:v>
                </c:pt>
                <c:pt idx="6" formatCode="_(* #,##0.0_);_(* \(#,##0.0\);_(* &quot;-&quot;??_);_(@_)">
                  <c:v>-7.9323234441508639</c:v>
                </c:pt>
                <c:pt idx="7" formatCode="_(* #,##0.0_);_(* \(#,##0.0\);_(* &quot;-&quot;??_);_(@_)">
                  <c:v>-3.4935290080783385</c:v>
                </c:pt>
                <c:pt idx="8" formatCode="_(* #,##0.0_);_(* \(#,##0.0\);_(* &quot;-&quot;??_);_(@_)">
                  <c:v>0.4916070565503145</c:v>
                </c:pt>
                <c:pt idx="9" formatCode="_(* #,##0.0_);_(* \(#,##0.0\);_(* &quot;-&quot;??_);_(@_)">
                  <c:v>5.5960989350671735</c:v>
                </c:pt>
                <c:pt idx="10" formatCode="_(* #,##0.0_);_(* \(#,##0.0\);_(* &quot;-&quot;??_);_(@_)">
                  <c:v>12.839061208352298</c:v>
                </c:pt>
                <c:pt idx="11" formatCode="_(* #,##0.0_);_(* \(#,##0.0\);_(* &quot;-&quot;??_);_(@_)">
                  <c:v>20.458287710124008</c:v>
                </c:pt>
                <c:pt idx="12" formatCode="_(* #,##0.0_);_(* \(#,##0.0\);_(* &quot;-&quot;??_);_(@_)">
                  <c:v>26.72538443109206</c:v>
                </c:pt>
                <c:pt idx="13" formatCode="_(* #,##0.0_);_(* \(#,##0.0\);_(* &quot;-&quot;??_);_(@_)">
                  <c:v>23.999843043115774</c:v>
                </c:pt>
                <c:pt idx="14" formatCode="_(* #,##0.0_);_(* \(#,##0.0\);_(* &quot;-&quot;??_);_(@_)">
                  <c:v>20.555655319627185</c:v>
                </c:pt>
                <c:pt idx="15" formatCode="_(* #,##0.0_);_(* \(#,##0.0\);_(* &quot;-&quot;??_);_(@_)">
                  <c:v>17.379566314257314</c:v>
                </c:pt>
                <c:pt idx="16" formatCode="_(* #,##0.0_);_(* \(#,##0.0\);_(* &quot;-&quot;??_);_(@_)">
                  <c:v>15.053382528217767</c:v>
                </c:pt>
                <c:pt idx="17" formatCode="_(* #,##0.0_);_(* \(#,##0.0\);_(* &quot;-&quot;??_);_(@_)">
                  <c:v>12.823570960956895</c:v>
                </c:pt>
                <c:pt idx="18" formatCode="_(* #,##0.0_);_(* \(#,##0.0\);_(* &quot;-&quot;??_);_(@_)">
                  <c:v>9.8616175278304485</c:v>
                </c:pt>
                <c:pt idx="19" formatCode="_(* #,##0.0_);_(* \(#,##0.0\);_(* &quot;-&quot;??_);_(@_)">
                  <c:v>6.9761731210365134</c:v>
                </c:pt>
                <c:pt idx="20" formatCode="_(* #,##0.0_);_(* \(#,##0.0\);_(* &quot;-&quot;??_);_(@_)">
                  <c:v>4.761792520967921</c:v>
                </c:pt>
                <c:pt idx="21" formatCode="_(* #,##0.0_);_(* \(#,##0.0\);_(* &quot;-&quot;??_);_(@_)">
                  <c:v>5.140810291204037</c:v>
                </c:pt>
                <c:pt idx="22" formatCode="_(* #,##0.0_);_(* \(#,##0.0\);_(* &quot;-&quot;??_);_(@_)">
                  <c:v>5.6680681200702869</c:v>
                </c:pt>
                <c:pt idx="23" formatCode="_(* #,##0.0_);_(* \(#,##0.0\);_(* &quot;-&quot;??_);_(@_)">
                  <c:v>6.2097824268072079</c:v>
                </c:pt>
                <c:pt idx="24" formatCode="_(* #,##0.0_);_(* \(#,##0.0\);_(* &quot;-&quot;??_);_(@_)">
                  <c:v>6.6457487374756443</c:v>
                </c:pt>
                <c:pt idx="25" formatCode="_(* #,##0.0_);_(* \(#,##0.0\);_(* &quot;-&quot;??_);_(@_)">
                  <c:v>7.9763122245592468</c:v>
                </c:pt>
                <c:pt idx="26" formatCode="_(* #,##0.0_);_(* \(#,##0.0\);_(* &quot;-&quot;??_);_(@_)">
                  <c:v>9.8114058197165868</c:v>
                </c:pt>
                <c:pt idx="27" formatCode="_(* #,##0.0_);_(* \(#,##0.0\);_(* &quot;-&quot;??_);_(@_)">
                  <c:v>11.677838320998747</c:v>
                </c:pt>
                <c:pt idx="28" formatCode="_(* #,##0.0_);_(* \(#,##0.0\);_(* &quot;-&quot;??_);_(@_)">
                  <c:v>13.166154261336199</c:v>
                </c:pt>
                <c:pt idx="29" formatCode="_(* #,##0.0_);_(* \(#,##0.0\);_(* &quot;-&quot;??_);_(@_)">
                  <c:v>14.854450949903145</c:v>
                </c:pt>
                <c:pt idx="30" formatCode="_(* #,##0.0_);_(* \(#,##0.0\);_(* &quot;-&quot;??_);_(@_)">
                  <c:v>17.115799374290901</c:v>
                </c:pt>
                <c:pt idx="31" formatCode="_(* #,##0.0_);_(* \(#,##0.0\);_(* &quot;-&quot;??_);_(@_)">
                  <c:v>19.339534435273332</c:v>
                </c:pt>
                <c:pt idx="32" formatCode="_(* #,##0.0_);_(* \(#,##0.0\);_(* &quot;-&quot;??_);_(@_)">
                  <c:v>21.060201247673149</c:v>
                </c:pt>
                <c:pt idx="33" formatCode="_(* #,##0.0_);_(* \(#,##0.0\);_(* &quot;-&quot;??_);_(@_)">
                  <c:v>21.201351804067123</c:v>
                </c:pt>
                <c:pt idx="34" formatCode="_(* #,##0.0_);_(* \(#,##0.0\);_(* &quot;-&quot;??_);_(@_)">
                  <c:v>21.3840365893093</c:v>
                </c:pt>
                <c:pt idx="35" formatCode="_(* #,##0.0_);_(* \(#,##0.0\);_(* &quot;-&quot;??_);_(@_)">
                  <c:v>21.55693118982893</c:v>
                </c:pt>
                <c:pt idx="36" formatCode="_(* #,##0.0_);_(* \(#,##0.0\);_(* &quot;-&quot;??_);_(@_)">
                  <c:v>21.686353534897826</c:v>
                </c:pt>
                <c:pt idx="37" formatCode="_(* #,##0.0_);_(* \(#,##0.0\);_(* &quot;-&quot;??_);_(@_)">
                  <c:v>20.50706908726707</c:v>
                </c:pt>
                <c:pt idx="38" formatCode="_(* #,##0.0_);_(* \(#,##0.0\);_(* &quot;-&quot;??_);_(@_)">
                  <c:v>18.984846466215881</c:v>
                </c:pt>
                <c:pt idx="39" formatCode="_(* #,##0.0_);_(* \(#,##0.0\);_(* &quot;-&quot;??_);_(@_)">
                  <c:v>17.548414837283939</c:v>
                </c:pt>
                <c:pt idx="40" formatCode="_(* #,##0.0_);_(* \(#,##0.0\);_(* &quot;-&quot;??_);_(@_)">
                  <c:v>16.475827928157905</c:v>
                </c:pt>
                <c:pt idx="41" formatCode="_(* #,##0.0_);_(* \(#,##0.0\);_(* &quot;-&quot;??_);_(@_)">
                  <c:v>13.862098576696976</c:v>
                </c:pt>
                <c:pt idx="42" formatCode="_(* #,##0.0_);_(* \(#,##0.0\);_(* &quot;-&quot;??_);_(@_)">
                  <c:v>10.411690689070168</c:v>
                </c:pt>
                <c:pt idx="43" formatCode="_(* #,##0.0_);_(* \(#,##0.0\);_(* &quot;-&quot;??_);_(@_)">
                  <c:v>7.0737933701433251</c:v>
                </c:pt>
                <c:pt idx="44" formatCode="_(* #,##0.0_);_(* \(#,##0.0\);_(* &quot;-&quot;??_);_(@_)">
                  <c:v>4.5276881116165342</c:v>
                </c:pt>
                <c:pt idx="45" formatCode="_(* #,##0.0_);_(* \(#,##0.0\);_(* &quot;-&quot;??_);_(@_)">
                  <c:v>2.1890170515412577</c:v>
                </c:pt>
                <c:pt idx="46" formatCode="_(* #,##0.0_);_(* \(#,##0.0\);_(* &quot;-&quot;??_);_(@_)">
                  <c:v>-1.0678476001694588</c:v>
                </c:pt>
                <c:pt idx="47" formatCode="_(* #,##0.0_);_(* \(#,##0.0\);_(* &quot;-&quot;??_);_(@_)">
                  <c:v>-4.418259791980895</c:v>
                </c:pt>
                <c:pt idx="48" formatCode="_(* #,##0.0_);_(* \(#,##0.0\);_(* &quot;-&quot;??_);_(@_)">
                  <c:v>-7.1177722535562147</c:v>
                </c:pt>
                <c:pt idx="49" formatCode="_(* #,##0.0_);_(* \(#,##0.0\);_(* &quot;-&quot;??_);_(@_)">
                  <c:v>-8.5327156672676043</c:v>
                </c:pt>
                <c:pt idx="50" formatCode="_(* #,##0.0_);_(* \(#,##0.0\);_(* &quot;-&quot;??_);_(@_)">
                  <c:v>-10.614633226961242</c:v>
                </c:pt>
                <c:pt idx="51" formatCode="_(* #,##0.0_);_(* \(#,##0.0\);_(* &quot;-&quot;??_);_(@_)">
                  <c:v>-12.904400513836741</c:v>
                </c:pt>
                <c:pt idx="52" formatCode="_(* #,##0.0_);_(* \(#,##0.0\);_(* &quot;-&quot;??_);_(@_)">
                  <c:v>-14.869494277088958</c:v>
                </c:pt>
                <c:pt idx="53" formatCode="_(* #,##0.0_);_(* \(#,##0.0\);_(* &quot;-&quot;??_);_(@_)">
                  <c:v>-16.396272083940143</c:v>
                </c:pt>
                <c:pt idx="54" formatCode="_(* #,##0.0_);_(* \(#,##0.0\);_(* &quot;-&quot;??_);_(@_)">
                  <c:v>-18.730624873893174</c:v>
                </c:pt>
                <c:pt idx="55" formatCode="_(* #,##0.0_);_(* \(#,##0.0\);_(* &quot;-&quot;??_);_(@_)">
                  <c:v>-21.426897992970879</c:v>
                </c:pt>
                <c:pt idx="56" formatCode="_(* #,##0.0_);_(* \(#,##0.0\);_(* &quot;-&quot;??_);_(@_)">
                  <c:v>-23.856510563863875</c:v>
                </c:pt>
                <c:pt idx="57" formatCode="_(* #,##0.0_);_(* \(#,##0.0\);_(* &quot;-&quot;??_);_(@_)">
                  <c:v>-22.341050052898417</c:v>
                </c:pt>
                <c:pt idx="58" formatCode="_(* #,##0.0_);_(* \(#,##0.0\);_(* &quot;-&quot;??_);_(@_)">
                  <c:v>-19.913917080824824</c:v>
                </c:pt>
                <c:pt idx="59" formatCode="_(* #,##0.0_);_(* \(#,##0.0\);_(* &quot;-&quot;??_);_(@_)">
                  <c:v>-16.93098953459091</c:v>
                </c:pt>
                <c:pt idx="60" formatCode="_(* #,##0.0_);_(* \(#,##0.0\);_(* &quot;-&quot;??_);_(@_)">
                  <c:v>-14.062125316319115</c:v>
                </c:pt>
                <c:pt idx="61" formatCode="_(* #,##0.0_);_(* \(#,##0.0\);_(* &quot;-&quot;??_);_(@_)">
                  <c:v>-14.644703948824278</c:v>
                </c:pt>
                <c:pt idx="62" formatCode="_(* #,##0.0_);_(* \(#,##0.0\);_(* &quot;-&quot;??_);_(@_)">
                  <c:v>-15.531817514627472</c:v>
                </c:pt>
                <c:pt idx="63" formatCode="_(* #,##0.0_);_(* \(#,##0.0\);_(* &quot;-&quot;??_);_(@_)">
                  <c:v>-16.55106777738219</c:v>
                </c:pt>
                <c:pt idx="64" formatCode="_(* #,##0.0_);_(* \(#,##0.0\);_(* &quot;-&quot;??_);_(@_)">
                  <c:v>-17.464593045922598</c:v>
                </c:pt>
                <c:pt idx="65" formatCode="_(* #,##0.0_);_(* \(#,##0.0\);_(* &quot;-&quot;??_);_(@_)">
                  <c:v>-16.153444663621404</c:v>
                </c:pt>
                <c:pt idx="66" formatCode="_(* #,##0.0_);_(* \(#,##0.0\);_(* &quot;-&quot;??_);_(@_)">
                  <c:v>-14.122173179462585</c:v>
                </c:pt>
                <c:pt idx="67" formatCode="_(* #,##0.0_);_(* \(#,##0.0\);_(* &quot;-&quot;??_);_(@_)">
                  <c:v>-11.735025582005498</c:v>
                </c:pt>
                <c:pt idx="68" formatCode="_(* #,##0.0_);_(* \(#,##0.0\);_(* &quot;-&quot;??_);_(@_)">
                  <c:v>-9.5453899216622311</c:v>
                </c:pt>
                <c:pt idx="69" formatCode="_(* #,##0.0_);_(* \(#,##0.0\);_(* &quot;-&quot;??_);_(@_)">
                  <c:v>-6.8952438609595506</c:v>
                </c:pt>
                <c:pt idx="70" formatCode="_(* #,##0.0_);_(* \(#,##0.0\);_(* &quot;-&quot;??_);_(@_)">
                  <c:v>-2.9493519021795072</c:v>
                </c:pt>
                <c:pt idx="71" formatCode="_(* #,##0.0_);_(* \(#,##0.0\);_(* &quot;-&quot;??_);_(@_)">
                  <c:v>1.4557231875090857</c:v>
                </c:pt>
                <c:pt idx="72" formatCode="_(* #,##0.0_);_(* \(#,##0.0\);_(* &quot;-&quot;??_);_(@_)">
                  <c:v>5.291879021564732</c:v>
                </c:pt>
                <c:pt idx="73" formatCode="_(* #,##0.0_);_(* \(#,##0.0\);_(* &quot;-&quot;??_);_(@_)">
                  <c:v>8.4892772086600221</c:v>
                </c:pt>
                <c:pt idx="74" formatCode="_(* #,##0.0_);_(* \(#,##0.0\);_(* &quot;-&quot;??_);_(@_)">
                  <c:v>12.92642985716089</c:v>
                </c:pt>
                <c:pt idx="75" formatCode="_(* #,##0.0_);_(* \(#,##0.0\);_(* &quot;-&quot;??_);_(@_)">
                  <c:v>17.472203558840434</c:v>
                </c:pt>
                <c:pt idx="76" formatCode="_(* #,##0.0_);_(* \(#,##0.0\);_(* &quot;-&quot;??_);_(@_)">
                  <c:v>21.121039194708587</c:v>
                </c:pt>
                <c:pt idx="77" formatCode="_(* #,##0.0_);_(* \(#,##0.0\);_(* &quot;-&quot;??_);_(@_)">
                  <c:v>19.432411097712244</c:v>
                </c:pt>
                <c:pt idx="78" formatCode="_(* #,##0.0_);_(* \(#,##0.0\);_(* &quot;-&quot;??_);_(@_)">
                  <c:v>17.247463958827506</c:v>
                </c:pt>
                <c:pt idx="79" formatCode="_(* #,##0.0_);_(* \(#,##0.0\);_(* &quot;-&quot;??_);_(@_)">
                  <c:v>15.180199315450196</c:v>
                </c:pt>
                <c:pt idx="80" formatCode="_(* #,##0.0_);_(* \(#,##0.0\);_(* &quot;-&quot;??_);_(@_)">
                  <c:v>13.633098639998591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'Table 7 (Lead Inputs, Output)'!$D$37</c:f>
              <c:strCache>
                <c:ptCount val="1"/>
                <c:pt idx="0">
                  <c:v>Leading Indicator of Home Improvement Activity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Output)'!$AJ$37:$DL$37</c:f>
              <c:numCache>
                <c:formatCode>0.0</c:formatCode>
                <c:ptCount val="81"/>
                <c:pt idx="0">
                  <c:v>3.5969954531533364</c:v>
                </c:pt>
                <c:pt idx="1">
                  <c:v>6.4137238582058043</c:v>
                </c:pt>
                <c:pt idx="2">
                  <c:v>5.8010610721771894</c:v>
                </c:pt>
                <c:pt idx="3">
                  <c:v>3.6285191097670415</c:v>
                </c:pt>
                <c:pt idx="4">
                  <c:v>2.1453378767328246</c:v>
                </c:pt>
                <c:pt idx="5">
                  <c:v>-0.18376814082686654</c:v>
                </c:pt>
                <c:pt idx="6">
                  <c:v>-0.37712742203560984</c:v>
                </c:pt>
                <c:pt idx="7">
                  <c:v>0.43253751142704822</c:v>
                </c:pt>
                <c:pt idx="8">
                  <c:v>1.5893784266189459</c:v>
                </c:pt>
                <c:pt idx="9">
                  <c:v>4.1229038357266532</c:v>
                </c:pt>
                <c:pt idx="10">
                  <c:v>7.2167611420689779</c:v>
                </c:pt>
                <c:pt idx="11">
                  <c:v>9.6956459109681532</c:v>
                </c:pt>
                <c:pt idx="12">
                  <c:v>10.40358134461697</c:v>
                </c:pt>
                <c:pt idx="13">
                  <c:v>11.715597087840495</c:v>
                </c:pt>
                <c:pt idx="14">
                  <c:v>9.7614102957706574</c:v>
                </c:pt>
                <c:pt idx="15">
                  <c:v>8.3033861839646228</c:v>
                </c:pt>
                <c:pt idx="16">
                  <c:v>8.9251677421430173</c:v>
                </c:pt>
                <c:pt idx="17">
                  <c:v>6.765961461971127</c:v>
                </c:pt>
                <c:pt idx="18">
                  <c:v>7.1632642704934568</c:v>
                </c:pt>
                <c:pt idx="19">
                  <c:v>8.1173850099663039</c:v>
                </c:pt>
                <c:pt idx="20">
                  <c:v>7.1168115145012241</c:v>
                </c:pt>
                <c:pt idx="21">
                  <c:v>8.5717230868869816</c:v>
                </c:pt>
                <c:pt idx="22">
                  <c:v>8.9744780079048336</c:v>
                </c:pt>
                <c:pt idx="23">
                  <c:v>8.2606304983704337</c:v>
                </c:pt>
                <c:pt idx="24">
                  <c:v>8.0504638111438336</c:v>
                </c:pt>
                <c:pt idx="25">
                  <c:v>8.1359587032220855</c:v>
                </c:pt>
                <c:pt idx="26">
                  <c:v>9.3158108310489567</c:v>
                </c:pt>
                <c:pt idx="27">
                  <c:v>10.589308462739274</c:v>
                </c:pt>
                <c:pt idx="28">
                  <c:v>11.847529389396302</c:v>
                </c:pt>
                <c:pt idx="29">
                  <c:v>10.643605288732845</c:v>
                </c:pt>
                <c:pt idx="30">
                  <c:v>9.1677725340091865</c:v>
                </c:pt>
                <c:pt idx="31">
                  <c:v>7.6704022797416407</c:v>
                </c:pt>
                <c:pt idx="32">
                  <c:v>7.0701004998465677</c:v>
                </c:pt>
                <c:pt idx="33">
                  <c:v>8.6782317017484409</c:v>
                </c:pt>
                <c:pt idx="34">
                  <c:v>8.5229060213045997</c:v>
                </c:pt>
                <c:pt idx="35">
                  <c:v>9.4712825266336722</c:v>
                </c:pt>
                <c:pt idx="36">
                  <c:v>9.9494757760652277</c:v>
                </c:pt>
                <c:pt idx="37">
                  <c:v>10.780059384710702</c:v>
                </c:pt>
                <c:pt idx="38">
                  <c:v>13.580938833407952</c:v>
                </c:pt>
                <c:pt idx="39">
                  <c:v>15.709570624301726</c:v>
                </c:pt>
                <c:pt idx="40">
                  <c:v>16.845488785723212</c:v>
                </c:pt>
                <c:pt idx="41">
                  <c:v>15.358115958383237</c:v>
                </c:pt>
                <c:pt idx="42">
                  <c:v>12.582775296707629</c:v>
                </c:pt>
                <c:pt idx="43">
                  <c:v>9.4687830712754195</c:v>
                </c:pt>
                <c:pt idx="44">
                  <c:v>8.6097691424628522</c:v>
                </c:pt>
                <c:pt idx="45">
                  <c:v>9.414445198106316</c:v>
                </c:pt>
                <c:pt idx="46">
                  <c:v>10.122703655693893</c:v>
                </c:pt>
                <c:pt idx="47">
                  <c:v>10.162462682713766</c:v>
                </c:pt>
                <c:pt idx="48">
                  <c:v>5.8707601574323984</c:v>
                </c:pt>
                <c:pt idx="49">
                  <c:v>-0.57065064961776357</c:v>
                </c:pt>
                <c:pt idx="50">
                  <c:v>-4.1861684504638887</c:v>
                </c:pt>
                <c:pt idx="51">
                  <c:v>-9.0261580349174029</c:v>
                </c:pt>
                <c:pt idx="52">
                  <c:v>-10.235648538120897</c:v>
                </c:pt>
                <c:pt idx="53">
                  <c:v>-10.92138831955404</c:v>
                </c:pt>
                <c:pt idx="54">
                  <c:v>-12.374205675669124</c:v>
                </c:pt>
                <c:pt idx="55">
                  <c:v>-14.526958676878696</c:v>
                </c:pt>
                <c:pt idx="56">
                  <c:v>-17.448155362805146</c:v>
                </c:pt>
                <c:pt idx="57">
                  <c:v>-19.535331510952428</c:v>
                </c:pt>
                <c:pt idx="58">
                  <c:v>-20.45430636702951</c:v>
                </c:pt>
                <c:pt idx="59">
                  <c:v>-19.259005066762899</c:v>
                </c:pt>
                <c:pt idx="60">
                  <c:v>-14.918850066623779</c:v>
                </c:pt>
                <c:pt idx="61">
                  <c:v>-8.2519400835979191</c:v>
                </c:pt>
                <c:pt idx="62">
                  <c:v>-1.6791250880006308</c:v>
                </c:pt>
                <c:pt idx="63">
                  <c:v>1.9042090485253484</c:v>
                </c:pt>
                <c:pt idx="64">
                  <c:v>4.2246629210927544</c:v>
                </c:pt>
                <c:pt idx="65">
                  <c:v>4.7289660352301759</c:v>
                </c:pt>
                <c:pt idx="66">
                  <c:v>4.4391094621903608</c:v>
                </c:pt>
                <c:pt idx="67">
                  <c:v>4.9284649732702617</c:v>
                </c:pt>
                <c:pt idx="68">
                  <c:v>4.0822445484115102</c:v>
                </c:pt>
                <c:pt idx="69">
                  <c:v>4.0926895812118644</c:v>
                </c:pt>
                <c:pt idx="70">
                  <c:v>2.928227952267874</c:v>
                </c:pt>
                <c:pt idx="71">
                  <c:v>2.2381849797412823</c:v>
                </c:pt>
                <c:pt idx="72">
                  <c:v>3.6667975470110434</c:v>
                </c:pt>
                <c:pt idx="73">
                  <c:v>5.6403300982313063</c:v>
                </c:pt>
                <c:pt idx="74">
                  <c:v>9.7507983307575152</c:v>
                </c:pt>
                <c:pt idx="75">
                  <c:v>12.406361678030681</c:v>
                </c:pt>
                <c:pt idx="76">
                  <c:v>13.987645477253814</c:v>
                </c:pt>
                <c:pt idx="77">
                  <c:v>12.5645866692123</c:v>
                </c:pt>
                <c:pt idx="78">
                  <c:v>11.067100479528447</c:v>
                </c:pt>
                <c:pt idx="79">
                  <c:v>10.689070679959304</c:v>
                </c:pt>
                <c:pt idx="80">
                  <c:v>8.1839562034193865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973736"/>
        <c:axId val="365973344"/>
      </c:lineChart>
      <c:dateAx>
        <c:axId val="3659737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3344"/>
        <c:crosses val="autoZero"/>
        <c:auto val="1"/>
        <c:lblOffset val="100"/>
        <c:baseTimeUnit val="months"/>
      </c:dateAx>
      <c:valAx>
        <c:axId val="36597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661504666903E-2"/>
          <c:y val="0.84444558387663804"/>
          <c:w val="0.89999995381012199"/>
          <c:h val="4.631747354779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Detroit </a:t>
            </a:r>
          </a:p>
          <a:p>
            <a:pPr>
              <a:defRPr/>
            </a:pPr>
            <a:r>
              <a:rPr lang="en-US" b="1"/>
              <a:t>Metro Area: Model Results vs. Benchmark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28047824844203E-2"/>
          <c:y val="7.6453706258874501E-2"/>
          <c:w val="0.92934455101638402"/>
          <c:h val="0.64745488445653299"/>
        </c:manualLayout>
      </c:layout>
      <c:lineChart>
        <c:grouping val="standard"/>
        <c:varyColors val="0"/>
        <c:ser>
          <c:idx val="0"/>
          <c:order val="0"/>
          <c:tx>
            <c:strRef>
              <c:f>'Table 7 (Lead Inputs, Output)'!$D$8</c:f>
              <c:strCache>
                <c:ptCount val="1"/>
                <c:pt idx="0">
                  <c:v>AHS-Based Home Improvement Spending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Output)'!$AJ$8:$DL$8</c:f>
              <c:numCache>
                <c:formatCode>_(* #,##0.00_);_(* \(#,##0.00\);_(* "-"??_);_(@_)</c:formatCode>
                <c:ptCount val="81"/>
                <c:pt idx="0">
                  <c:v>1.7293412487949571</c:v>
                </c:pt>
                <c:pt idx="1">
                  <c:v>2.3231971750306899</c:v>
                </c:pt>
                <c:pt idx="2">
                  <c:v>3.1609856891499692</c:v>
                </c:pt>
                <c:pt idx="3" formatCode="_(* #,##0.0_);_(* \(#,##0.0\);_(* &quot;-&quot;??_);_(@_)">
                  <c:v>4.0362039192980914</c:v>
                </c:pt>
                <c:pt idx="4" formatCode="_(* #,##0.0_);_(* \(#,##0.0\);_(* &quot;-&quot;??_);_(@_)">
                  <c:v>4.7514670281888325</c:v>
                </c:pt>
                <c:pt idx="5" formatCode="_(* #,##0.0_);_(* \(#,##0.0\);_(* &quot;-&quot;??_);_(@_)">
                  <c:v>7.3030108163609651</c:v>
                </c:pt>
                <c:pt idx="6" formatCode="_(* #,##0.0_);_(* \(#,##0.0\);_(* &quot;-&quot;??_);_(@_)">
                  <c:v>10.852673477052779</c:v>
                </c:pt>
                <c:pt idx="7" formatCode="_(* #,##0.0_);_(* \(#,##0.0\);_(* &quot;-&quot;??_);_(@_)">
                  <c:v>14.499865586823296</c:v>
                </c:pt>
                <c:pt idx="8" formatCode="_(* #,##0.0_);_(* \(#,##0.0\);_(* &quot;-&quot;??_);_(@_)">
                  <c:v>17.435239834236224</c:v>
                </c:pt>
                <c:pt idx="9" formatCode="_(* #,##0.0_);_(* \(#,##0.0\);_(* &quot;-&quot;??_);_(@_)">
                  <c:v>17.967436922475592</c:v>
                </c:pt>
                <c:pt idx="10" formatCode="_(* #,##0.0_);_(* \(#,##0.0\);_(* &quot;-&quot;??_);_(@_)">
                  <c:v>18.667070255651698</c:v>
                </c:pt>
                <c:pt idx="11" formatCode="_(* #,##0.0_);_(* \(#,##0.0\);_(* &quot;-&quot;??_);_(@_)">
                  <c:v>19.340743006915773</c:v>
                </c:pt>
                <c:pt idx="12" formatCode="_(* #,##0.0_);_(* \(#,##0.0\);_(* &quot;-&quot;??_);_(@_)">
                  <c:v>19.852544506476924</c:v>
                </c:pt>
                <c:pt idx="13" formatCode="_(* #,##0.0_);_(* \(#,##0.0\);_(* &quot;-&quot;??_);_(@_)">
                  <c:v>17.838454366293043</c:v>
                </c:pt>
                <c:pt idx="14" formatCode="_(* #,##0.0_);_(* \(#,##0.0\);_(* &quot;-&quot;??_);_(@_)">
                  <c:v>15.218189939634218</c:v>
                </c:pt>
                <c:pt idx="15" formatCode="_(* #,##0.0_);_(* \(#,##0.0\);_(* &quot;-&quot;??_);_(@_)">
                  <c:v>12.724186686508411</c:v>
                </c:pt>
                <c:pt idx="16" formatCode="_(* #,##0.0_);_(* \(#,##0.0\);_(* &quot;-&quot;??_);_(@_)">
                  <c:v>10.848187913804679</c:v>
                </c:pt>
                <c:pt idx="17" formatCode="_(* #,##0.0_);_(* \(#,##0.0\);_(* &quot;-&quot;??_);_(@_)">
                  <c:v>8.866297868289104</c:v>
                </c:pt>
                <c:pt idx="18" formatCode="_(* #,##0.0_);_(* \(#,##0.0\);_(* &quot;-&quot;??_);_(@_)">
                  <c:v>6.1842162843344202</c:v>
                </c:pt>
                <c:pt idx="19" formatCode="_(* #,##0.0_);_(* \(#,##0.0\);_(* &quot;-&quot;??_);_(@_)">
                  <c:v>3.515552844738798</c:v>
                </c:pt>
                <c:pt idx="20" formatCode="_(* #,##0.0_);_(* \(#,##0.0\);_(* &quot;-&quot;??_);_(@_)">
                  <c:v>1.4290365028190166</c:v>
                </c:pt>
                <c:pt idx="21" formatCode="_(* #,##0.0_);_(* \(#,##0.0\);_(* &quot;-&quot;??_);_(@_)">
                  <c:v>0.3724738617345526</c:v>
                </c:pt>
                <c:pt idx="22" formatCode="_(* #,##0.0_);_(* \(#,##0.0\);_(* &quot;-&quot;??_);_(@_)">
                  <c:v>-1.1201703809305794</c:v>
                </c:pt>
                <c:pt idx="23" formatCode="_(* #,##0.0_);_(* \(#,##0.0\);_(* &quot;-&quot;??_);_(@_)">
                  <c:v>-2.6821162557342526</c:v>
                </c:pt>
                <c:pt idx="24" formatCode="_(* #,##0.0_);_(* \(#,##0.0\);_(* &quot;-&quot;??_);_(@_)">
                  <c:v>-3.9605894630379677</c:v>
                </c:pt>
                <c:pt idx="25" formatCode="_(* #,##0.0_);_(* \(#,##0.0\);_(* &quot;-&quot;??_);_(@_)">
                  <c:v>-2.9420407469529235</c:v>
                </c:pt>
                <c:pt idx="26" formatCode="_(* #,##0.0_);_(* \(#,##0.0\);_(* &quot;-&quot;??_);_(@_)">
                  <c:v>-1.4660030267832209</c:v>
                </c:pt>
                <c:pt idx="27" formatCode="_(* #,##0.0_);_(* \(#,##0.0\);_(* &quot;-&quot;??_);_(@_)">
                  <c:v>0.12704584111803904</c:v>
                </c:pt>
                <c:pt idx="28" formatCode="_(* #,##0.0_);_(* \(#,##0.0\);_(* &quot;-&quot;??_);_(@_)">
                  <c:v>1.469541754859732</c:v>
                </c:pt>
                <c:pt idx="29" formatCode="_(* #,##0.0_);_(* \(#,##0.0\);_(* &quot;-&quot;??_);_(@_)">
                  <c:v>1.6839116276151738</c:v>
                </c:pt>
                <c:pt idx="30" formatCode="_(* #,##0.0_);_(* \(#,##0.0\);_(* &quot;-&quot;??_);_(@_)">
                  <c:v>1.9867025049202809</c:v>
                </c:pt>
                <c:pt idx="31" formatCode="_(* #,##0.0_);_(* \(#,##0.0\);_(* &quot;-&quot;??_);_(@_)">
                  <c:v>2.3034798985766072</c:v>
                </c:pt>
                <c:pt idx="32" formatCode="_(* #,##0.0_);_(* \(#,##0.0\);_(* &quot;-&quot;??_);_(@_)">
                  <c:v>2.5627118066036165</c:v>
                </c:pt>
                <c:pt idx="33" formatCode="_(* #,##0.0_);_(* \(#,##0.0\);_(* &quot;-&quot;??_);_(@_)">
                  <c:v>3.0569099350388012</c:v>
                </c:pt>
                <c:pt idx="34" formatCode="_(* #,##0.0_);_(* \(#,##0.0\);_(* &quot;-&quot;??_);_(@_)">
                  <c:v>3.751409985169722</c:v>
                </c:pt>
                <c:pt idx="35" formatCode="_(* #,##0.0_);_(* \(#,##0.0\);_(* &quot;-&quot;??_);_(@_)">
                  <c:v>4.4735900804128956</c:v>
                </c:pt>
                <c:pt idx="36" formatCode="_(* #,##0.0_);_(* \(#,##0.0\);_(* &quot;-&quot;??_);_(@_)">
                  <c:v>5.0612605178647376</c:v>
                </c:pt>
                <c:pt idx="37" formatCode="_(* #,##0.0_);_(* \(#,##0.0\);_(* &quot;-&quot;??_);_(@_)">
                  <c:v>5.2224745722888963</c:v>
                </c:pt>
                <c:pt idx="38" formatCode="_(* #,##0.0_);_(* \(#,##0.0\);_(* &quot;-&quot;??_);_(@_)">
                  <c:v>5.4464341155660403</c:v>
                </c:pt>
                <c:pt idx="39" formatCode="_(* #,##0.0_);_(* \(#,##0.0\);_(* &quot;-&quot;??_);_(@_)">
                  <c:v>5.6761618361962771</c:v>
                </c:pt>
                <c:pt idx="40" formatCode="_(* #,##0.0_);_(* \(#,##0.0\);_(* &quot;-&quot;??_);_(@_)">
                  <c:v>5.8607709484628634</c:v>
                </c:pt>
                <c:pt idx="41" formatCode="_(* #,##0.0_);_(* \(#,##0.0\);_(* &quot;-&quot;??_);_(@_)">
                  <c:v>4.661381727337659</c:v>
                </c:pt>
                <c:pt idx="42" formatCode="_(* #,##0.0_);_(* \(#,##0.0\);_(* &quot;-&quot;??_);_(@_)">
                  <c:v>3.0012692117836064</c:v>
                </c:pt>
                <c:pt idx="43" formatCode="_(* #,##0.0_);_(* \(#,##0.0\);_(* &quot;-&quot;??_);_(@_)">
                  <c:v>1.3057104949956071</c:v>
                </c:pt>
                <c:pt idx="44" formatCode="_(* #,##0.0_);_(* \(#,##0.0\);_(* &quot;-&quot;??_);_(@_)">
                  <c:v>-5.1506876104766806E-2</c:v>
                </c:pt>
                <c:pt idx="45" formatCode="_(* #,##0.0_);_(* \(#,##0.0\);_(* &quot;-&quot;??_);_(@_)">
                  <c:v>-0.51386010712530394</c:v>
                </c:pt>
                <c:pt idx="46" formatCode="_(* #,##0.0_);_(* \(#,##0.0\);_(* &quot;-&quot;??_);_(@_)">
                  <c:v>-1.1715842071248188</c:v>
                </c:pt>
                <c:pt idx="47" formatCode="_(* #,##0.0_);_(* \(#,##0.0\);_(* &quot;-&quot;??_);_(@_)">
                  <c:v>-1.8656035946507936</c:v>
                </c:pt>
                <c:pt idx="48" formatCode="_(* #,##0.0_);_(* \(#,##0.0\);_(* &quot;-&quot;??_);_(@_)">
                  <c:v>-2.4381022932415268</c:v>
                </c:pt>
                <c:pt idx="49" formatCode="_(* #,##0.0_);_(* \(#,##0.0\);_(* &quot;-&quot;??_);_(@_)">
                  <c:v>-3.3062190979154069</c:v>
                </c:pt>
                <c:pt idx="50" formatCode="_(* #,##0.0_);_(* \(#,##0.0\);_(* &quot;-&quot;??_);_(@_)">
                  <c:v>-4.5551615817844633</c:v>
                </c:pt>
                <c:pt idx="51" formatCode="_(* #,##0.0_);_(* \(#,##0.0\);_(* &quot;-&quot;??_);_(@_)">
                  <c:v>-5.8911774330048257</c:v>
                </c:pt>
                <c:pt idx="52" formatCode="_(* #,##0.0_);_(* \(#,##0.0\);_(* &quot;-&quot;??_);_(@_)">
                  <c:v>-7.0075678666512982</c:v>
                </c:pt>
                <c:pt idx="53" formatCode="_(* #,##0.0_);_(* \(#,##0.0\);_(* &quot;-&quot;??_);_(@_)">
                  <c:v>-7.7248002568321112</c:v>
                </c:pt>
                <c:pt idx="54" formatCode="_(* #,##0.0_);_(* \(#,##0.0\);_(* &quot;-&quot;??_);_(@_)">
                  <c:v>-8.7795561531572286</c:v>
                </c:pt>
                <c:pt idx="55" formatCode="_(* #,##0.0_);_(* \(#,##0.0\);_(* &quot;-&quot;??_);_(@_)">
                  <c:v>-9.9388388037649165</c:v>
                </c:pt>
                <c:pt idx="56" formatCode="_(* #,##0.0_);_(* \(#,##0.0\);_(* &quot;-&quot;??_);_(@_)">
                  <c:v>-10.93309583865044</c:v>
                </c:pt>
                <c:pt idx="57" formatCode="_(* #,##0.0_);_(* \(#,##0.0\);_(* &quot;-&quot;??_);_(@_)">
                  <c:v>-10.257525713318859</c:v>
                </c:pt>
                <c:pt idx="58" formatCode="_(* #,##0.0_);_(* \(#,##0.0\);_(* &quot;-&quot;??_);_(@_)">
                  <c:v>-9.2447391534567664</c:v>
                </c:pt>
                <c:pt idx="59" formatCode="_(* #,##0.0_);_(* \(#,##0.0\);_(* &quot;-&quot;??_);_(@_)">
                  <c:v>-8.1042195464938462</c:v>
                </c:pt>
                <c:pt idx="60" formatCode="_(* #,##0.0_);_(* \(#,##0.0\);_(* &quot;-&quot;??_);_(@_)">
                  <c:v>-7.102403656669189</c:v>
                </c:pt>
                <c:pt idx="61" formatCode="_(* #,##0.0_);_(* \(#,##0.0\);_(* &quot;-&quot;??_);_(@_)">
                  <c:v>-5.365808766535622</c:v>
                </c:pt>
                <c:pt idx="62" formatCode="_(* #,##0.0_);_(* \(#,##0.0\);_(* &quot;-&quot;??_);_(@_)">
                  <c:v>-2.8108107944207825</c:v>
                </c:pt>
                <c:pt idx="63" formatCode="_(* #,##0.0_);_(* \(#,##0.0\);_(* &quot;-&quot;??_);_(@_)">
                  <c:v>-9.9496463909093716E-4</c:v>
                </c:pt>
                <c:pt idx="64" formatCode="_(* #,##0.0_);_(* \(#,##0.0\);_(* &quot;-&quot;??_);_(@_)">
                  <c:v>2.410189002338011</c:v>
                </c:pt>
                <c:pt idx="65" formatCode="_(* #,##0.0_);_(* \(#,##0.0\);_(* &quot;-&quot;??_);_(@_)">
                  <c:v>4.5905814849748774</c:v>
                </c:pt>
                <c:pt idx="66" formatCode="_(* #,##0.0_);_(* \(#,##0.0\);_(* &quot;-&quot;??_);_(@_)">
                  <c:v>7.6568715441577231</c:v>
                </c:pt>
                <c:pt idx="67" formatCode="_(* #,##0.0_);_(* \(#,##0.0\);_(* &quot;-&quot;??_);_(@_)">
                  <c:v>10.848063482161033</c:v>
                </c:pt>
                <c:pt idx="68" formatCode="_(* #,##0.0_);_(* \(#,##0.0\);_(* &quot;-&quot;??_);_(@_)">
                  <c:v>13.446907475077779</c:v>
                </c:pt>
                <c:pt idx="69" formatCode="_(* #,##0.0_);_(* \(#,##0.0\);_(* &quot;-&quot;??_);_(@_)">
                  <c:v>13.111528855539586</c:v>
                </c:pt>
                <c:pt idx="70" formatCode="_(* #,##0.0_);_(* \(#,##0.0\);_(* &quot;-&quot;??_);_(@_)">
                  <c:v>12.66287092980091</c:v>
                </c:pt>
                <c:pt idx="71" formatCode="_(* #,##0.0_);_(* \(#,##0.0\);_(* &quot;-&quot;??_);_(@_)">
                  <c:v>12.222296282335094</c:v>
                </c:pt>
                <c:pt idx="72" formatCode="_(* #,##0.0_);_(* \(#,##0.0\);_(* &quot;-&quot;??_);_(@_)">
                  <c:v>11.881812932013759</c:v>
                </c:pt>
                <c:pt idx="73" formatCode="_(* #,##0.0_);_(* \(#,##0.0\);_(* &quot;-&quot;??_);_(@_)">
                  <c:v>10.687013188180256</c:v>
                </c:pt>
                <c:pt idx="74" formatCode="_(* #,##0.0_);_(* \(#,##0.0\);_(* &quot;-&quot;??_);_(@_)">
                  <c:v>9.0775281645130139</c:v>
                </c:pt>
                <c:pt idx="75" formatCode="_(* #,##0.0_);_(* \(#,##0.0\);_(* &quot;-&quot;??_);_(@_)">
                  <c:v>7.4845169994261118</c:v>
                </c:pt>
                <c:pt idx="76" formatCode="_(* #,##0.0_);_(* \(#,##0.0\);_(* &quot;-&quot;??_);_(@_)">
                  <c:v>6.2448172429279625</c:v>
                </c:pt>
                <c:pt idx="77" formatCode="_(* #,##0.0_);_(* \(#,##0.0\);_(* &quot;-&quot;??_);_(@_)">
                  <c:v>5.5680336267505304</c:v>
                </c:pt>
                <c:pt idx="78" formatCode="_(* #,##0.0_);_(* \(#,##0.0\);_(* &quot;-&quot;??_);_(@_)">
                  <c:v>4.632916819045211</c:v>
                </c:pt>
                <c:pt idx="79" formatCode="_(* #,##0.0_);_(* \(#,##0.0\);_(* &quot;-&quot;??_);_(@_)">
                  <c:v>3.679794801476552</c:v>
                </c:pt>
                <c:pt idx="80" formatCode="_(* #,##0.0_);_(* \(#,##0.0\);_(* &quot;-&quot;??_);_(@_)">
                  <c:v>2.9182880954641637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'Table 7 (Lead Inputs, Output)'!$D$40</c:f>
              <c:strCache>
                <c:ptCount val="1"/>
                <c:pt idx="0">
                  <c:v>Leading Indicator of Home Improvement Activity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7 (Lead Inputs, Output)'!$AJ$2:$DL$2</c:f>
              <c:numCache>
                <c:formatCode>d\-mmm\-yy</c:formatCode>
                <c:ptCount val="81"/>
                <c:pt idx="0">
                  <c:v>35064</c:v>
                </c:pt>
                <c:pt idx="1">
                  <c:v>35155</c:v>
                </c:pt>
                <c:pt idx="2">
                  <c:v>35246</c:v>
                </c:pt>
                <c:pt idx="3">
                  <c:v>35338</c:v>
                </c:pt>
                <c:pt idx="4">
                  <c:v>35430</c:v>
                </c:pt>
                <c:pt idx="5">
                  <c:v>35520</c:v>
                </c:pt>
                <c:pt idx="6">
                  <c:v>35611</c:v>
                </c:pt>
                <c:pt idx="7">
                  <c:v>35703</c:v>
                </c:pt>
                <c:pt idx="8">
                  <c:v>35795</c:v>
                </c:pt>
                <c:pt idx="9">
                  <c:v>35885</c:v>
                </c:pt>
                <c:pt idx="10">
                  <c:v>35976</c:v>
                </c:pt>
                <c:pt idx="11">
                  <c:v>36068</c:v>
                </c:pt>
                <c:pt idx="12">
                  <c:v>36160</c:v>
                </c:pt>
                <c:pt idx="13">
                  <c:v>36250</c:v>
                </c:pt>
                <c:pt idx="14">
                  <c:v>36341</c:v>
                </c:pt>
                <c:pt idx="15">
                  <c:v>36433</c:v>
                </c:pt>
                <c:pt idx="16">
                  <c:v>36525</c:v>
                </c:pt>
                <c:pt idx="17">
                  <c:v>36616</c:v>
                </c:pt>
                <c:pt idx="18">
                  <c:v>36707</c:v>
                </c:pt>
                <c:pt idx="19">
                  <c:v>36799</c:v>
                </c:pt>
                <c:pt idx="20">
                  <c:v>36891</c:v>
                </c:pt>
                <c:pt idx="21">
                  <c:v>36981</c:v>
                </c:pt>
                <c:pt idx="22">
                  <c:v>37072</c:v>
                </c:pt>
                <c:pt idx="23">
                  <c:v>37164</c:v>
                </c:pt>
                <c:pt idx="24">
                  <c:v>37256</c:v>
                </c:pt>
                <c:pt idx="25">
                  <c:v>37346</c:v>
                </c:pt>
                <c:pt idx="26">
                  <c:v>37437</c:v>
                </c:pt>
                <c:pt idx="27">
                  <c:v>37529</c:v>
                </c:pt>
                <c:pt idx="28">
                  <c:v>37621</c:v>
                </c:pt>
                <c:pt idx="29">
                  <c:v>37711</c:v>
                </c:pt>
                <c:pt idx="30">
                  <c:v>37802</c:v>
                </c:pt>
                <c:pt idx="31">
                  <c:v>37894</c:v>
                </c:pt>
                <c:pt idx="32">
                  <c:v>37986</c:v>
                </c:pt>
                <c:pt idx="33">
                  <c:v>38077</c:v>
                </c:pt>
                <c:pt idx="34">
                  <c:v>38168</c:v>
                </c:pt>
                <c:pt idx="35">
                  <c:v>38260</c:v>
                </c:pt>
                <c:pt idx="36">
                  <c:v>38352</c:v>
                </c:pt>
                <c:pt idx="37">
                  <c:v>38442</c:v>
                </c:pt>
                <c:pt idx="38">
                  <c:v>38533</c:v>
                </c:pt>
                <c:pt idx="39">
                  <c:v>38625</c:v>
                </c:pt>
                <c:pt idx="40">
                  <c:v>38717</c:v>
                </c:pt>
                <c:pt idx="41">
                  <c:v>38807</c:v>
                </c:pt>
                <c:pt idx="42">
                  <c:v>38898</c:v>
                </c:pt>
                <c:pt idx="43">
                  <c:v>38990</c:v>
                </c:pt>
                <c:pt idx="44">
                  <c:v>39082</c:v>
                </c:pt>
                <c:pt idx="45">
                  <c:v>39172</c:v>
                </c:pt>
                <c:pt idx="46">
                  <c:v>39263</c:v>
                </c:pt>
                <c:pt idx="47">
                  <c:v>39355</c:v>
                </c:pt>
                <c:pt idx="48">
                  <c:v>39447</c:v>
                </c:pt>
                <c:pt idx="49">
                  <c:v>39538</c:v>
                </c:pt>
                <c:pt idx="50">
                  <c:v>39629</c:v>
                </c:pt>
                <c:pt idx="51">
                  <c:v>39721</c:v>
                </c:pt>
                <c:pt idx="52">
                  <c:v>39813</c:v>
                </c:pt>
                <c:pt idx="53">
                  <c:v>39903</c:v>
                </c:pt>
                <c:pt idx="54">
                  <c:v>39994</c:v>
                </c:pt>
                <c:pt idx="55">
                  <c:v>40086</c:v>
                </c:pt>
                <c:pt idx="56">
                  <c:v>40178</c:v>
                </c:pt>
                <c:pt idx="57">
                  <c:v>40268</c:v>
                </c:pt>
                <c:pt idx="58">
                  <c:v>40359</c:v>
                </c:pt>
                <c:pt idx="59">
                  <c:v>40451</c:v>
                </c:pt>
                <c:pt idx="60">
                  <c:v>40543</c:v>
                </c:pt>
                <c:pt idx="61">
                  <c:v>40633</c:v>
                </c:pt>
                <c:pt idx="62">
                  <c:v>40724</c:v>
                </c:pt>
                <c:pt idx="63">
                  <c:v>40816</c:v>
                </c:pt>
                <c:pt idx="64">
                  <c:v>40908</c:v>
                </c:pt>
                <c:pt idx="65">
                  <c:v>40999</c:v>
                </c:pt>
                <c:pt idx="66">
                  <c:v>41090</c:v>
                </c:pt>
                <c:pt idx="67">
                  <c:v>41182</c:v>
                </c:pt>
                <c:pt idx="68">
                  <c:v>41274</c:v>
                </c:pt>
                <c:pt idx="69">
                  <c:v>41364</c:v>
                </c:pt>
                <c:pt idx="70">
                  <c:v>41455</c:v>
                </c:pt>
                <c:pt idx="71">
                  <c:v>41547</c:v>
                </c:pt>
                <c:pt idx="72">
                  <c:v>41639</c:v>
                </c:pt>
                <c:pt idx="73">
                  <c:v>41729</c:v>
                </c:pt>
                <c:pt idx="74">
                  <c:v>41820</c:v>
                </c:pt>
                <c:pt idx="75">
                  <c:v>41912</c:v>
                </c:pt>
                <c:pt idx="76">
                  <c:v>42004</c:v>
                </c:pt>
                <c:pt idx="77">
                  <c:v>42094</c:v>
                </c:pt>
                <c:pt idx="78">
                  <c:v>42185</c:v>
                </c:pt>
                <c:pt idx="79">
                  <c:v>42277</c:v>
                </c:pt>
                <c:pt idx="80">
                  <c:v>42369</c:v>
                </c:pt>
              </c:numCache>
            </c:numRef>
          </c:cat>
          <c:val>
            <c:numRef>
              <c:f>'Table 7 (Lead Inputs, Output)'!$AJ$40:$DL$40</c:f>
              <c:numCache>
                <c:formatCode>0.0</c:formatCode>
                <c:ptCount val="81"/>
                <c:pt idx="0">
                  <c:v>10.627445354159544</c:v>
                </c:pt>
                <c:pt idx="1">
                  <c:v>10.513832403815108</c:v>
                </c:pt>
                <c:pt idx="2">
                  <c:v>8.8945036542466482</c:v>
                </c:pt>
                <c:pt idx="3">
                  <c:v>6.5230530289063484</c:v>
                </c:pt>
                <c:pt idx="4">
                  <c:v>4.2833597133602641</c:v>
                </c:pt>
                <c:pt idx="5">
                  <c:v>3.1992332245575019</c:v>
                </c:pt>
                <c:pt idx="6">
                  <c:v>4.0705245021383645</c:v>
                </c:pt>
                <c:pt idx="7">
                  <c:v>5.8194544535622299</c:v>
                </c:pt>
                <c:pt idx="8">
                  <c:v>7.5249938267689203</c:v>
                </c:pt>
                <c:pt idx="9">
                  <c:v>8.3831000894813421</c:v>
                </c:pt>
                <c:pt idx="10">
                  <c:v>7.8968415696142404</c:v>
                </c:pt>
                <c:pt idx="11">
                  <c:v>6.7309649516540082</c:v>
                </c:pt>
                <c:pt idx="12">
                  <c:v>5.5885591055800692</c:v>
                </c:pt>
                <c:pt idx="13">
                  <c:v>5.1376952580198507</c:v>
                </c:pt>
                <c:pt idx="14">
                  <c:v>4.8891362822743023</c:v>
                </c:pt>
                <c:pt idx="15">
                  <c:v>5.4763777477236086</c:v>
                </c:pt>
                <c:pt idx="16">
                  <c:v>5.9229465416265787</c:v>
                </c:pt>
                <c:pt idx="17">
                  <c:v>7.2537863266744047</c:v>
                </c:pt>
                <c:pt idx="18">
                  <c:v>7.3843308198943944</c:v>
                </c:pt>
                <c:pt idx="19">
                  <c:v>7.3256492412661123</c:v>
                </c:pt>
                <c:pt idx="20">
                  <c:v>7.2717783621199183</c:v>
                </c:pt>
                <c:pt idx="21">
                  <c:v>5.5077679403829833</c:v>
                </c:pt>
                <c:pt idx="22">
                  <c:v>5.022896357618003</c:v>
                </c:pt>
                <c:pt idx="23">
                  <c:v>4.1014122125411996</c:v>
                </c:pt>
                <c:pt idx="24">
                  <c:v>2.8980222066262269</c:v>
                </c:pt>
                <c:pt idx="25">
                  <c:v>1.8465764773340319</c:v>
                </c:pt>
                <c:pt idx="26">
                  <c:v>0.92060050988609277</c:v>
                </c:pt>
                <c:pt idx="27">
                  <c:v>0.12504986878222679</c:v>
                </c:pt>
                <c:pt idx="28">
                  <c:v>0.35781262709820538</c:v>
                </c:pt>
                <c:pt idx="29">
                  <c:v>1.1404027907284129</c:v>
                </c:pt>
                <c:pt idx="30">
                  <c:v>1.4148677528362801</c:v>
                </c:pt>
                <c:pt idx="31">
                  <c:v>2.566099248997006</c:v>
                </c:pt>
                <c:pt idx="32">
                  <c:v>2.9505640155387942</c:v>
                </c:pt>
                <c:pt idx="33">
                  <c:v>3.6295720323996039</c:v>
                </c:pt>
                <c:pt idx="34">
                  <c:v>4.386479591409282</c:v>
                </c:pt>
                <c:pt idx="35">
                  <c:v>4.0451571209873922</c:v>
                </c:pt>
                <c:pt idx="36">
                  <c:v>5.2428257696336233</c:v>
                </c:pt>
                <c:pt idx="37">
                  <c:v>5.4820898538855829</c:v>
                </c:pt>
                <c:pt idx="38">
                  <c:v>6.5034433702679575</c:v>
                </c:pt>
                <c:pt idx="39">
                  <c:v>7.9355382572965469</c:v>
                </c:pt>
                <c:pt idx="40">
                  <c:v>6.6223529688714704</c:v>
                </c:pt>
                <c:pt idx="41">
                  <c:v>4.9558126791184867</c:v>
                </c:pt>
                <c:pt idx="42">
                  <c:v>3.2831870910191761</c:v>
                </c:pt>
                <c:pt idx="43">
                  <c:v>0.41659713931752207</c:v>
                </c:pt>
                <c:pt idx="44">
                  <c:v>-1.1926097111587632</c:v>
                </c:pt>
                <c:pt idx="45">
                  <c:v>-2.1251575930088675</c:v>
                </c:pt>
                <c:pt idx="46">
                  <c:v>-5.1001066712072216</c:v>
                </c:pt>
                <c:pt idx="47">
                  <c:v>-6.504929796550547</c:v>
                </c:pt>
                <c:pt idx="48">
                  <c:v>-9.3372049932163463</c:v>
                </c:pt>
                <c:pt idx="49">
                  <c:v>-12.705483028638231</c:v>
                </c:pt>
                <c:pt idx="50">
                  <c:v>-10.443370685048981</c:v>
                </c:pt>
                <c:pt idx="51">
                  <c:v>-15.116936930995667</c:v>
                </c:pt>
                <c:pt idx="52">
                  <c:v>-14.10231170058154</c:v>
                </c:pt>
                <c:pt idx="53">
                  <c:v>-12.424826504865004</c:v>
                </c:pt>
                <c:pt idx="54">
                  <c:v>-10.922652747392199</c:v>
                </c:pt>
                <c:pt idx="55">
                  <c:v>-9.6583272555973281</c:v>
                </c:pt>
                <c:pt idx="56">
                  <c:v>-11.03541961934001</c:v>
                </c:pt>
                <c:pt idx="57">
                  <c:v>-12.371529438127684</c:v>
                </c:pt>
                <c:pt idx="58">
                  <c:v>-13.590288337807298</c:v>
                </c:pt>
                <c:pt idx="59">
                  <c:v>-15.220695341673489</c:v>
                </c:pt>
                <c:pt idx="60">
                  <c:v>-13.598703398920193</c:v>
                </c:pt>
                <c:pt idx="61">
                  <c:v>-10.770227362896886</c:v>
                </c:pt>
                <c:pt idx="62">
                  <c:v>-3.9967059744192941</c:v>
                </c:pt>
                <c:pt idx="63">
                  <c:v>4.2624532814372467</c:v>
                </c:pt>
                <c:pt idx="64">
                  <c:v>12.409849995897588</c:v>
                </c:pt>
                <c:pt idx="65">
                  <c:v>17.482660504498853</c:v>
                </c:pt>
                <c:pt idx="66">
                  <c:v>13.461647625989368</c:v>
                </c:pt>
                <c:pt idx="67">
                  <c:v>11.197132914257718</c:v>
                </c:pt>
                <c:pt idx="68">
                  <c:v>6.2875243667944227</c:v>
                </c:pt>
                <c:pt idx="69">
                  <c:v>5.475762911499868</c:v>
                </c:pt>
                <c:pt idx="70">
                  <c:v>5.2035141038960866</c:v>
                </c:pt>
                <c:pt idx="71">
                  <c:v>6.4680276671862797</c:v>
                </c:pt>
                <c:pt idx="72">
                  <c:v>9.747243362077322</c:v>
                </c:pt>
                <c:pt idx="73">
                  <c:v>9.3074895316131201</c:v>
                </c:pt>
                <c:pt idx="74">
                  <c:v>10.650649811519093</c:v>
                </c:pt>
                <c:pt idx="75">
                  <c:v>10.631114396824342</c:v>
                </c:pt>
                <c:pt idx="76">
                  <c:v>10.134650962658929</c:v>
                </c:pt>
                <c:pt idx="77">
                  <c:v>9.0359066210654557</c:v>
                </c:pt>
                <c:pt idx="78">
                  <c:v>7.188384588055567</c:v>
                </c:pt>
                <c:pt idx="79">
                  <c:v>6.0689401887067129</c:v>
                </c:pt>
                <c:pt idx="80">
                  <c:v>5.3228846443835849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974128"/>
        <c:axId val="365972560"/>
      </c:lineChart>
      <c:dateAx>
        <c:axId val="36597412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2560"/>
        <c:crosses val="autoZero"/>
        <c:auto val="1"/>
        <c:lblOffset val="100"/>
        <c:baseTimeUnit val="months"/>
      </c:dateAx>
      <c:valAx>
        <c:axId val="36597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661504666903E-2"/>
          <c:y val="0.84444558387663804"/>
          <c:w val="0.89999995381012199"/>
          <c:h val="4.6317473547796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>
    <tabColor theme="4" tint="-0.249977111117893"/>
  </sheetPr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0">
    <tabColor theme="4" tint="-0.249977111117893"/>
  </sheetPr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1">
    <tabColor theme="4" tint="-0.249977111117893"/>
  </sheetPr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2">
    <tabColor theme="4" tint="-0.249977111117893"/>
  </sheetPr>
  <sheetViews>
    <sheetView zoomScale="8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3">
    <tabColor theme="4" tint="-0.249977111117893"/>
  </sheetPr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69796</xdr:colOff>
      <xdr:row>4</xdr:row>
      <xdr:rowOff>23948</xdr:rowOff>
    </xdr:from>
    <xdr:to>
      <xdr:col>20</xdr:col>
      <xdr:colOff>469174</xdr:colOff>
      <xdr:row>22</xdr:row>
      <xdr:rowOff>103733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0.02587</cdr:x>
      <cdr:y>0.90362</cdr:y>
    </cdr:from>
    <cdr:to>
      <cdr:x>0.9397</cdr:x>
      <cdr:y>0.98499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118" y="5674659"/>
          <a:ext cx="7915835" cy="51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JCHS</a:t>
          </a:r>
          <a:r>
            <a:rPr lang="en-US" sz="1100" baseline="0"/>
            <a:t> tabulations of HUD, American Housing Surveys; US Census Bureau; National Association of Realtors, CoreLogic, Inc., Buildfax, and Moody's Analytics Estimates.</a:t>
          </a:r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0.02587</cdr:x>
      <cdr:y>0.90362</cdr:y>
    </cdr:from>
    <cdr:to>
      <cdr:x>0.9397</cdr:x>
      <cdr:y>0.98499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118" y="5674659"/>
          <a:ext cx="7915835" cy="51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JCHS</a:t>
          </a:r>
          <a:r>
            <a:rPr lang="en-US" sz="1100" baseline="0"/>
            <a:t> tabulations of HUD, American Housing Surveys; US Census Bureau; National Association of Realtors, CoreLogic, Inc., Buildfax, and Moody's Analytics Estimates.</a:t>
          </a:r>
          <a:endParaRPr 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130628</xdr:rowOff>
    </xdr:from>
    <xdr:to>
      <xdr:col>7</xdr:col>
      <xdr:colOff>522515</xdr:colOff>
      <xdr:row>59</xdr:row>
      <xdr:rowOff>29688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54429</xdr:colOff>
      <xdr:row>30</xdr:row>
      <xdr:rowOff>152400</xdr:rowOff>
    </xdr:from>
    <xdr:to>
      <xdr:col>8</xdr:col>
      <xdr:colOff>957943</xdr:colOff>
      <xdr:row>42</xdr:row>
      <xdr:rowOff>163286</xdr:rowOff>
    </xdr:to>
    <xdr:cxnSp macro="">
      <xdr:nvCxnSpPr>
        <xdr:cNvPr id="3" name="Straight Arrow Connector 2"/>
        <xdr:cNvCxnSpPr/>
      </xdr:nvCxnSpPr>
      <xdr:spPr>
        <a:xfrm>
          <a:off x="8055429" y="5965371"/>
          <a:ext cx="4354285" cy="2677886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54429</xdr:colOff>
      <xdr:row>30</xdr:row>
      <xdr:rowOff>141515</xdr:rowOff>
    </xdr:from>
    <xdr:to>
      <xdr:col>9</xdr:col>
      <xdr:colOff>32657</xdr:colOff>
      <xdr:row>48</xdr:row>
      <xdr:rowOff>108857</xdr:rowOff>
    </xdr:to>
    <xdr:cxnSp macro="">
      <xdr:nvCxnSpPr>
        <xdr:cNvPr id="4" name="Straight Arrow Connector 3"/>
        <xdr:cNvCxnSpPr/>
      </xdr:nvCxnSpPr>
      <xdr:spPr>
        <a:xfrm>
          <a:off x="8055429" y="5954486"/>
          <a:ext cx="4430485" cy="3755571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21771</xdr:colOff>
      <xdr:row>30</xdr:row>
      <xdr:rowOff>141515</xdr:rowOff>
    </xdr:from>
    <xdr:to>
      <xdr:col>68</xdr:col>
      <xdr:colOff>685800</xdr:colOff>
      <xdr:row>55</xdr:row>
      <xdr:rowOff>0</xdr:rowOff>
    </xdr:to>
    <xdr:cxnSp macro="">
      <xdr:nvCxnSpPr>
        <xdr:cNvPr id="6" name="Straight Arrow Connector 5"/>
        <xdr:cNvCxnSpPr/>
      </xdr:nvCxnSpPr>
      <xdr:spPr>
        <a:xfrm>
          <a:off x="8022771" y="5954486"/>
          <a:ext cx="52959000" cy="4953000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54429</xdr:colOff>
      <xdr:row>58</xdr:row>
      <xdr:rowOff>152400</xdr:rowOff>
    </xdr:from>
    <xdr:to>
      <xdr:col>11</xdr:col>
      <xdr:colOff>576943</xdr:colOff>
      <xdr:row>72</xdr:row>
      <xdr:rowOff>87086</xdr:rowOff>
    </xdr:to>
    <xdr:cxnSp macro="">
      <xdr:nvCxnSpPr>
        <xdr:cNvPr id="19" name="Straight Arrow Connector 18"/>
        <xdr:cNvCxnSpPr/>
      </xdr:nvCxnSpPr>
      <xdr:spPr>
        <a:xfrm>
          <a:off x="8055429" y="11625943"/>
          <a:ext cx="6477000" cy="2971800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54429</xdr:colOff>
      <xdr:row>58</xdr:row>
      <xdr:rowOff>141515</xdr:rowOff>
    </xdr:from>
    <xdr:to>
      <xdr:col>11</xdr:col>
      <xdr:colOff>631371</xdr:colOff>
      <xdr:row>78</xdr:row>
      <xdr:rowOff>21771</xdr:rowOff>
    </xdr:to>
    <xdr:cxnSp macro="">
      <xdr:nvCxnSpPr>
        <xdr:cNvPr id="20" name="Straight Arrow Connector 19"/>
        <xdr:cNvCxnSpPr/>
      </xdr:nvCxnSpPr>
      <xdr:spPr>
        <a:xfrm>
          <a:off x="8055429" y="11615058"/>
          <a:ext cx="6531428" cy="4038599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21771</xdr:colOff>
      <xdr:row>58</xdr:row>
      <xdr:rowOff>141515</xdr:rowOff>
    </xdr:from>
    <xdr:to>
      <xdr:col>71</xdr:col>
      <xdr:colOff>740228</xdr:colOff>
      <xdr:row>82</xdr:row>
      <xdr:rowOff>152400</xdr:rowOff>
    </xdr:to>
    <xdr:cxnSp macro="">
      <xdr:nvCxnSpPr>
        <xdr:cNvPr id="21" name="Straight Arrow Connector 20"/>
        <xdr:cNvCxnSpPr/>
      </xdr:nvCxnSpPr>
      <xdr:spPr>
        <a:xfrm>
          <a:off x="8022771" y="11615058"/>
          <a:ext cx="55440943" cy="4920342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374073</xdr:colOff>
      <xdr:row>7</xdr:row>
      <xdr:rowOff>69272</xdr:rowOff>
    </xdr:from>
    <xdr:to>
      <xdr:col>2</xdr:col>
      <xdr:colOff>401781</xdr:colOff>
      <xdr:row>10</xdr:row>
      <xdr:rowOff>138546</xdr:rowOff>
    </xdr:to>
    <xdr:sp macro="" textlink="">
      <xdr:nvSpPr>
        <xdr:cNvPr id="2" name="TextBox 1"/>
        <xdr:cNvSpPr txBox="1"/>
      </xdr:nvSpPr>
      <xdr:spPr>
        <a:xfrm>
          <a:off x="374073" y="1593272"/>
          <a:ext cx="4308763" cy="6096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Scroll</a:t>
          </a:r>
          <a:r>
            <a:rPr lang="en-US" sz="1600" b="1" baseline="0"/>
            <a:t> down to view the final model inputs</a:t>
          </a:r>
          <a:endParaRPr lang="en-US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173595</xdr:colOff>
      <xdr:row>3</xdr:row>
      <xdr:rowOff>133656</xdr:rowOff>
    </xdr:from>
    <xdr:to>
      <xdr:col>20</xdr:col>
      <xdr:colOff>817417</xdr:colOff>
      <xdr:row>21</xdr:row>
      <xdr:rowOff>27709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146695</xdr:colOff>
      <xdr:row>24</xdr:row>
      <xdr:rowOff>59494</xdr:rowOff>
    </xdr:from>
    <xdr:to>
      <xdr:col>20</xdr:col>
      <xdr:colOff>914400</xdr:colOff>
      <xdr:row>41</xdr:row>
      <xdr:rowOff>41563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915390</xdr:colOff>
      <xdr:row>3</xdr:row>
      <xdr:rowOff>128854</xdr:rowOff>
    </xdr:from>
    <xdr:to>
      <xdr:col>26</xdr:col>
      <xdr:colOff>318654</xdr:colOff>
      <xdr:row>20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18803</xdr:colOff>
      <xdr:row>24</xdr:row>
      <xdr:rowOff>10885</xdr:rowOff>
    </xdr:from>
    <xdr:to>
      <xdr:col>26</xdr:col>
      <xdr:colOff>332509</xdr:colOff>
      <xdr:row>40</xdr:row>
      <xdr:rowOff>180108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0.02587</cdr:x>
      <cdr:y>0.90362</cdr:y>
    </cdr:from>
    <cdr:to>
      <cdr:x>0.9397</cdr:x>
      <cdr:y>0.98499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118" y="5674659"/>
          <a:ext cx="7915835" cy="51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JCHS</a:t>
          </a:r>
          <a:r>
            <a:rPr lang="en-US" sz="1100" baseline="0"/>
            <a:t> tabulations of HUD, American Housing Surveys; US Census Bureau; National Association of Realtors, CoreLogic, Inc., Buildfax, and Moody's Analytics Estimates.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0824" cy="63051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0.02587</cdr:x>
      <cdr:y>0.90362</cdr:y>
    </cdr:from>
    <cdr:to>
      <cdr:x>0.9397</cdr:x>
      <cdr:y>0.98499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118" y="5674659"/>
          <a:ext cx="7915835" cy="51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JCHS</a:t>
          </a:r>
          <a:r>
            <a:rPr lang="en-US" sz="1100" baseline="0"/>
            <a:t> tabulations of HUD, American Housing Surveys; US Census Bureau; National Association of Realtors, CoreLogic, Inc., Buildfax, and Moody's Analytics Estimates.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80824" cy="63051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0.02587</cdr:x>
      <cdr:y>0.90362</cdr:y>
    </cdr:from>
    <cdr:to>
      <cdr:x>0.9397</cdr:x>
      <cdr:y>0.98499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118" y="5674659"/>
          <a:ext cx="7915835" cy="51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JCHS</a:t>
          </a:r>
          <a:r>
            <a:rPr lang="en-US" sz="1100" baseline="0"/>
            <a:t> tabulations of HUD, American Housing Surveys; US Census Bureau; National Association of Realtors, CoreLogic, Inc., Buildfax, and Moody's Analytics Estimates.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P23"/>
  <sheetViews>
    <sheetView tabSelected="1" workbookViewId="0">
      <selection activeCell="A3" sqref="A3"/>
    </sheetView>
  </sheetViews>
  <sheetFormatPr defaultColWidth="8.7109375" defaultRowHeight="15" x14ac:dyDescent="0.25"/>
  <cols>
    <col min="1" max="1" width="2.28515625" style="194" customWidth="1"/>
    <col min="2" max="16384" width="8.7109375" style="195"/>
  </cols>
  <sheetData>
    <row r="1" spans="1:16" ht="21" x14ac:dyDescent="0.35">
      <c r="A1" s="265" t="s">
        <v>294</v>
      </c>
    </row>
    <row r="2" spans="1:16" s="57" customFormat="1" x14ac:dyDescent="0.25">
      <c r="A2" s="194" t="s">
        <v>313</v>
      </c>
    </row>
    <row r="3" spans="1:16" x14ac:dyDescent="0.25">
      <c r="A3" s="195"/>
      <c r="B3" s="194"/>
    </row>
    <row r="4" spans="1:16" x14ac:dyDescent="0.25">
      <c r="A4" s="195"/>
      <c r="B4" s="385" t="s">
        <v>295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</row>
    <row r="5" spans="1:16" ht="7.9" customHeight="1" x14ac:dyDescent="0.25">
      <c r="A5" s="195"/>
      <c r="B5" s="387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</row>
    <row r="6" spans="1:16" x14ac:dyDescent="0.25">
      <c r="A6" s="195"/>
      <c r="B6" s="385" t="s">
        <v>296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</row>
    <row r="7" spans="1:16" ht="7.9" customHeight="1" x14ac:dyDescent="0.25">
      <c r="A7" s="195"/>
      <c r="B7" s="387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</row>
    <row r="8" spans="1:16" x14ac:dyDescent="0.25">
      <c r="A8" s="195"/>
      <c r="B8" s="385" t="s">
        <v>297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</row>
    <row r="9" spans="1:16" ht="7.9" customHeight="1" x14ac:dyDescent="0.25">
      <c r="A9" s="195"/>
      <c r="B9" s="387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</row>
    <row r="10" spans="1:16" x14ac:dyDescent="0.25">
      <c r="A10" s="195"/>
      <c r="B10" s="385" t="s">
        <v>300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</row>
    <row r="11" spans="1:16" x14ac:dyDescent="0.25">
      <c r="A11" s="195"/>
      <c r="B11" s="194"/>
    </row>
    <row r="12" spans="1:16" x14ac:dyDescent="0.25">
      <c r="A12" s="195"/>
      <c r="B12" s="390" t="s">
        <v>301</v>
      </c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</row>
    <row r="13" spans="1:16" ht="7.9" customHeight="1" x14ac:dyDescent="0.25">
      <c r="A13" s="195"/>
      <c r="B13" s="392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  <row r="14" spans="1:16" ht="15.4" customHeight="1" x14ac:dyDescent="0.25">
      <c r="A14" s="195"/>
      <c r="B14" s="393" t="s">
        <v>298</v>
      </c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197"/>
    </row>
    <row r="15" spans="1:16" ht="7.9" customHeight="1" x14ac:dyDescent="0.25">
      <c r="A15" s="195"/>
      <c r="B15" s="395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197"/>
    </row>
    <row r="16" spans="1:16" ht="15.4" customHeight="1" x14ac:dyDescent="0.25">
      <c r="A16" s="195"/>
      <c r="B16" s="393" t="s">
        <v>299</v>
      </c>
      <c r="C16" s="394"/>
      <c r="D16" s="394"/>
      <c r="E16" s="394"/>
      <c r="F16" s="394"/>
      <c r="G16" s="394"/>
      <c r="H16" s="391"/>
      <c r="I16" s="391"/>
      <c r="J16" s="391"/>
      <c r="K16" s="391"/>
      <c r="L16" s="391"/>
      <c r="M16" s="391"/>
      <c r="N16" s="391"/>
      <c r="O16" s="391"/>
    </row>
    <row r="17" spans="1:15" ht="7.9" customHeight="1" x14ac:dyDescent="0.25">
      <c r="A17" s="195"/>
      <c r="B17" s="395"/>
      <c r="C17" s="394"/>
      <c r="D17" s="394"/>
      <c r="E17" s="394"/>
      <c r="F17" s="394"/>
      <c r="G17" s="394"/>
      <c r="H17" s="391"/>
      <c r="I17" s="391"/>
      <c r="J17" s="391"/>
      <c r="K17" s="391"/>
      <c r="L17" s="391"/>
      <c r="M17" s="391"/>
      <c r="N17" s="391"/>
      <c r="O17" s="391"/>
    </row>
    <row r="18" spans="1:15" ht="15.4" customHeight="1" x14ac:dyDescent="0.25">
      <c r="A18" s="195"/>
      <c r="B18" s="396" t="s">
        <v>311</v>
      </c>
      <c r="C18" s="394"/>
      <c r="D18" s="394"/>
      <c r="E18" s="394"/>
      <c r="F18" s="394"/>
      <c r="G18" s="394"/>
      <c r="H18" s="391"/>
      <c r="I18" s="391"/>
      <c r="J18" s="391"/>
      <c r="K18" s="391"/>
      <c r="L18" s="391"/>
      <c r="M18" s="391"/>
      <c r="N18" s="391"/>
      <c r="O18" s="391"/>
    </row>
    <row r="19" spans="1:15" ht="15.4" customHeight="1" x14ac:dyDescent="0.25">
      <c r="A19" s="195"/>
      <c r="B19" s="196"/>
      <c r="C19" s="197"/>
      <c r="D19" s="197"/>
      <c r="E19" s="197"/>
      <c r="F19" s="197"/>
      <c r="G19" s="197"/>
    </row>
    <row r="20" spans="1:15" x14ac:dyDescent="0.25">
      <c r="A20" s="195"/>
      <c r="B20" s="397" t="s">
        <v>203</v>
      </c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</row>
    <row r="21" spans="1:15" x14ac:dyDescent="0.25">
      <c r="A21" s="195"/>
      <c r="B21" s="194"/>
    </row>
    <row r="22" spans="1:15" x14ac:dyDescent="0.25">
      <c r="A22" s="195"/>
      <c r="B22" s="388" t="s">
        <v>291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</row>
    <row r="23" spans="1:15" x14ac:dyDescent="0.25">
      <c r="A23" s="195"/>
      <c r="B23" s="194"/>
    </row>
  </sheetData>
  <hyperlinks>
    <hyperlink ref="B4" location="'Table 1 (Annual Benchmarks)'!A1" display="Table 1: Calculating Aggregate Home Improvement Expenditures on an Annual Basis for Five Metropolitan Areas"/>
    <hyperlink ref="B6" location="'Table 2 (Quarterly Benchmarks)'!A1" display="Table 2: Calculating Aggregate Home Improvement Expenditures on an Quarterly Basis for Five Metropolitan Areas"/>
    <hyperlink ref="B8" location="'Table 3 (Annualized Growth)'!A1" display="Table 3: Calculating &quot;Benchmark Spending&quot;:  Annualized Growth in Home Improvement Expenditures on an Quarterly Basis for Five Metropolitan Areas"/>
    <hyperlink ref="B10" location="'Table 4 (Final Inputs)'!A1" display="Table 4: Calculating Annualized Growth in Final Model Inputs (data retreived from Moody's Databuffet and Buildfax)"/>
    <hyperlink ref="B12" location="'Table 5 (All Final Data)'!A1" display="Table 5: Annualized Growth Rate in Finalized Nominal Inputs (%)"/>
    <hyperlink ref="B14" location="'Table 6 (Correlations, Weights)'!A1" display="Table 6: Correlations w/ Benchmark Spending at Varying Leads, Measure of Volatility, and Weight Calculations: 1995:Q4 - 2015Q4"/>
    <hyperlink ref="B16" location="'Table 7 (Lead Inputs, Output)'!A1" display="Table 7: Benchmark Spending, Shifted Inputs (@ chosen quartely leads), and Final Model Output"/>
    <hyperlink ref="B22" location="'Table 9 (Additional AHS data)'!A1" display="Table 9: AHS-Based Estimates for Testing Model in Five Other Metro Areas"/>
    <hyperlink ref="B18" location="'Table 8 (Regressions)'!A1" display="Table 8: Regression of Projected on Benchmark Spend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34998626667073579"/>
  </sheetPr>
  <dimension ref="A1:Z53"/>
  <sheetViews>
    <sheetView topLeftCell="A22" zoomScale="70" zoomScaleNormal="70" zoomScalePageLayoutView="70" workbookViewId="0">
      <selection activeCell="Q58" sqref="Q58"/>
    </sheetView>
  </sheetViews>
  <sheetFormatPr defaultColWidth="8.7109375" defaultRowHeight="15" x14ac:dyDescent="0.25"/>
  <cols>
    <col min="1" max="1" width="8.7109375" style="3"/>
    <col min="2" max="2" width="12.28515625" style="3" customWidth="1"/>
    <col min="3" max="3" width="16.28515625" style="3" bestFit="1" customWidth="1"/>
    <col min="4" max="4" width="11.28515625" style="3" customWidth="1"/>
    <col min="5" max="5" width="9.42578125" style="3" customWidth="1"/>
    <col min="6" max="6" width="16.28515625" style="3" bestFit="1" customWidth="1"/>
    <col min="7" max="7" width="11.7109375" style="3" customWidth="1"/>
    <col min="8" max="8" width="9.42578125" style="3" customWidth="1"/>
    <col min="9" max="9" width="2.7109375" style="3" customWidth="1"/>
    <col min="10" max="10" width="8.7109375" style="3"/>
    <col min="11" max="14" width="14.28515625" style="16" customWidth="1"/>
    <col min="15" max="15" width="13.42578125" style="3" customWidth="1"/>
    <col min="16" max="16" width="16.140625" style="3" bestFit="1" customWidth="1"/>
    <col min="17" max="20" width="14" style="3" customWidth="1"/>
    <col min="21" max="26" width="16.140625" style="3" bestFit="1" customWidth="1"/>
    <col min="27" max="16384" width="8.7109375" style="3"/>
  </cols>
  <sheetData>
    <row r="1" spans="1:21" ht="23.25" x14ac:dyDescent="0.35">
      <c r="A1" s="245" t="s">
        <v>292</v>
      </c>
    </row>
    <row r="2" spans="1:21" ht="6.4" customHeight="1" thickBot="1" x14ac:dyDescent="0.3"/>
    <row r="3" spans="1:21" ht="19.5" thickBot="1" x14ac:dyDescent="0.35">
      <c r="B3" s="435" t="s">
        <v>223</v>
      </c>
      <c r="C3" s="436"/>
      <c r="D3" s="436"/>
      <c r="E3" s="436"/>
      <c r="F3" s="436"/>
      <c r="G3" s="436"/>
      <c r="H3" s="437"/>
      <c r="J3" s="441" t="s">
        <v>220</v>
      </c>
      <c r="K3" s="442"/>
      <c r="L3" s="442"/>
      <c r="M3" s="442"/>
      <c r="N3" s="443"/>
    </row>
    <row r="4" spans="1:21" x14ac:dyDescent="0.25">
      <c r="B4" s="203"/>
      <c r="C4" s="432" t="s">
        <v>212</v>
      </c>
      <c r="D4" s="433"/>
      <c r="E4" s="434"/>
      <c r="F4" s="432" t="s">
        <v>211</v>
      </c>
      <c r="G4" s="433"/>
      <c r="H4" s="434"/>
      <c r="J4" s="228"/>
      <c r="K4" s="235">
        <v>2012</v>
      </c>
      <c r="L4" s="235">
        <v>2013</v>
      </c>
      <c r="M4" s="235">
        <v>2014</v>
      </c>
      <c r="N4" s="236">
        <v>2015</v>
      </c>
    </row>
    <row r="5" spans="1:21" ht="60.75" thickBot="1" x14ac:dyDescent="0.3">
      <c r="B5" s="204"/>
      <c r="C5" s="214" t="s">
        <v>219</v>
      </c>
      <c r="D5" s="215" t="s">
        <v>204</v>
      </c>
      <c r="E5" s="216" t="s">
        <v>205</v>
      </c>
      <c r="F5" s="214" t="s">
        <v>219</v>
      </c>
      <c r="G5" s="215" t="s">
        <v>204</v>
      </c>
      <c r="H5" s="216" t="s">
        <v>205</v>
      </c>
      <c r="J5" s="200"/>
      <c r="K5" s="244"/>
      <c r="L5" s="244"/>
      <c r="M5" s="227"/>
      <c r="N5" s="230"/>
    </row>
    <row r="6" spans="1:21" ht="15.75" thickBot="1" x14ac:dyDescent="0.3">
      <c r="B6" s="205" t="s">
        <v>206</v>
      </c>
      <c r="C6" s="207">
        <v>6728425.7000000002</v>
      </c>
      <c r="D6" s="208">
        <v>674.6</v>
      </c>
      <c r="E6" s="198">
        <f>C6/D6</f>
        <v>9973.9485621108797</v>
      </c>
      <c r="F6" s="209">
        <v>8763651</v>
      </c>
      <c r="G6" s="210">
        <v>1132.9000000000001</v>
      </c>
      <c r="H6" s="198">
        <f>F6/G6</f>
        <v>7735.590961249889</v>
      </c>
      <c r="J6" s="201" t="s">
        <v>206</v>
      </c>
      <c r="K6" s="226">
        <f>C6*(SUM(C15:C18)/SUM(C15:C22))</f>
        <v>3265921.9523390937</v>
      </c>
      <c r="L6" s="227">
        <f>C6*(SUM(C19:C22)/SUM(C15:C22))</f>
        <v>3462503.7476609075</v>
      </c>
      <c r="M6" s="227">
        <f>F6*(SUM(C23:C26)/SUM(C23:C30))</f>
        <v>4330730.4401886771</v>
      </c>
      <c r="N6" s="230">
        <f>F6*(SUM(C27:C30)/SUM(C23:C30))</f>
        <v>4432920.5598113229</v>
      </c>
    </row>
    <row r="7" spans="1:21" x14ac:dyDescent="0.25">
      <c r="B7" s="205" t="s">
        <v>207</v>
      </c>
      <c r="C7" s="207">
        <v>6189811.0999999996</v>
      </c>
      <c r="D7" s="208">
        <v>1184</v>
      </c>
      <c r="E7" s="198">
        <f t="shared" ref="E7:E10" si="0">C7/D7</f>
        <v>5227.8809966216213</v>
      </c>
      <c r="F7" s="207">
        <v>7316921.7000000002</v>
      </c>
      <c r="G7" s="210">
        <v>1354.5</v>
      </c>
      <c r="H7" s="198">
        <f t="shared" ref="H7:H10" si="1">F7/G7</f>
        <v>5401.935548172758</v>
      </c>
      <c r="J7" s="201" t="s">
        <v>207</v>
      </c>
      <c r="K7" s="226">
        <f>C7*(SUM(D15:D18)/SUM(D15:D22))</f>
        <v>2930740.889389697</v>
      </c>
      <c r="L7" s="227">
        <f>C7*(SUM(D19:D22)/SUM(D15:D22))</f>
        <v>3259070.2106103022</v>
      </c>
      <c r="M7" s="227">
        <f>F7*(SUM(D23:D26)/SUM(D23:D30))</f>
        <v>3590686.3195652999</v>
      </c>
      <c r="N7" s="230">
        <f>F7*(SUM(D27:D30)/SUM(D23:D30))</f>
        <v>3726235.3804346998</v>
      </c>
    </row>
    <row r="8" spans="1:21" x14ac:dyDescent="0.25">
      <c r="B8" s="205" t="s">
        <v>208</v>
      </c>
      <c r="C8" s="207">
        <v>4885995</v>
      </c>
      <c r="D8" s="208">
        <v>1196.3</v>
      </c>
      <c r="E8" s="198">
        <f t="shared" si="0"/>
        <v>4084.2556214996239</v>
      </c>
      <c r="F8" s="207">
        <v>6456492.0999999996</v>
      </c>
      <c r="G8" s="210">
        <v>1150</v>
      </c>
      <c r="H8" s="198">
        <f t="shared" si="1"/>
        <v>5614.3409565217389</v>
      </c>
      <c r="J8" s="201" t="s">
        <v>208</v>
      </c>
      <c r="K8" s="226">
        <f>C8*(SUM(E15:E18)/SUM(E15:E22))</f>
        <v>2317589.3787484528</v>
      </c>
      <c r="L8" s="227">
        <f>C8*(SUM(E19:E22)/SUM(E15:E22))</f>
        <v>2568405.6212515463</v>
      </c>
      <c r="M8" s="227">
        <f>F6*(SUM(E23:E26)/SUM(E23:E30))</f>
        <v>4231389.3412653236</v>
      </c>
      <c r="N8" s="230">
        <f>F6*(SUM(E27:E30)/SUM(E23:E30))</f>
        <v>4532261.6587346755</v>
      </c>
    </row>
    <row r="9" spans="1:21" x14ac:dyDescent="0.25">
      <c r="B9" s="205" t="s">
        <v>209</v>
      </c>
      <c r="C9" s="207">
        <v>13427214.9</v>
      </c>
      <c r="D9" s="208">
        <v>1352.7</v>
      </c>
      <c r="E9" s="198">
        <f t="shared" si="0"/>
        <v>9926.232645819473</v>
      </c>
      <c r="F9" s="207">
        <v>13637277.699999999</v>
      </c>
      <c r="G9" s="210">
        <v>1339.1</v>
      </c>
      <c r="H9" s="198">
        <f t="shared" si="1"/>
        <v>10183.912851915466</v>
      </c>
      <c r="J9" s="201" t="s">
        <v>209</v>
      </c>
      <c r="K9" s="226">
        <f>C9*(SUM(G15:G18)/SUM(G15:G22))</f>
        <v>6436767.5418082634</v>
      </c>
      <c r="L9" s="227">
        <f>C9*(SUM(G19:G22)/SUM(G15:G22))</f>
        <v>6990447.3581917351</v>
      </c>
      <c r="M9" s="227">
        <f>F6*(SUM(G23:G26)/SUM(G23:G30))</f>
        <v>4299741.8166019693</v>
      </c>
      <c r="N9" s="230">
        <f>F6*(SUM(G27:G30)/SUM(G23:G30))</f>
        <v>4463909.1833980298</v>
      </c>
    </row>
    <row r="10" spans="1:21" ht="15.75" thickBot="1" x14ac:dyDescent="0.3">
      <c r="B10" s="206" t="s">
        <v>210</v>
      </c>
      <c r="C10" s="211">
        <v>5769516.5999999996</v>
      </c>
      <c r="D10" s="212">
        <v>840.4</v>
      </c>
      <c r="E10" s="199">
        <f t="shared" si="0"/>
        <v>6865.2029985721083</v>
      </c>
      <c r="F10" s="211">
        <v>5821846.5</v>
      </c>
      <c r="G10" s="213">
        <v>846.9</v>
      </c>
      <c r="H10" s="199">
        <f t="shared" si="1"/>
        <v>6874.3021608218205</v>
      </c>
      <c r="J10" s="202" t="s">
        <v>210</v>
      </c>
      <c r="K10" s="231">
        <f>C10*(SUM(F15:F18)/SUM(F15:F22))</f>
        <v>2823513.6760813985</v>
      </c>
      <c r="L10" s="232">
        <f>C10*(SUM(F19:F22)/SUM(F15:F22))</f>
        <v>2946002.9239186007</v>
      </c>
      <c r="M10" s="232">
        <f>F6*(SUM(F23:F26)/SUM(F23:F30))</f>
        <v>4300447.0737768803</v>
      </c>
      <c r="N10" s="233">
        <f>F6*(SUM(F27:F30)/SUM(F23:F30))</f>
        <v>4463203.9262231197</v>
      </c>
    </row>
    <row r="11" spans="1:21" ht="4.9000000000000004" customHeight="1" thickBot="1" x14ac:dyDescent="0.3"/>
    <row r="12" spans="1:21" ht="15.75" thickBot="1" x14ac:dyDescent="0.3">
      <c r="J12" s="441" t="s">
        <v>243</v>
      </c>
      <c r="K12" s="442"/>
      <c r="L12" s="442"/>
      <c r="M12" s="442"/>
      <c r="N12" s="443"/>
      <c r="P12" s="448" t="s">
        <v>222</v>
      </c>
      <c r="Q12" s="449"/>
      <c r="R12" s="449"/>
      <c r="S12" s="449"/>
      <c r="T12" s="450"/>
    </row>
    <row r="13" spans="1:21" ht="15.75" thickBot="1" x14ac:dyDescent="0.3">
      <c r="B13" s="438" t="s">
        <v>218</v>
      </c>
      <c r="C13" s="439"/>
      <c r="D13" s="439"/>
      <c r="E13" s="439"/>
      <c r="F13" s="439"/>
      <c r="G13" s="440"/>
      <c r="J13" s="234"/>
      <c r="K13" s="235">
        <v>2012</v>
      </c>
      <c r="L13" s="235">
        <v>2013</v>
      </c>
      <c r="M13" s="235">
        <v>2014</v>
      </c>
      <c r="N13" s="236">
        <v>2015</v>
      </c>
      <c r="P13" s="234"/>
      <c r="Q13" s="235">
        <v>2012</v>
      </c>
      <c r="R13" s="235">
        <v>2013</v>
      </c>
      <c r="S13" s="235">
        <v>2014</v>
      </c>
      <c r="T13" s="236">
        <v>2015</v>
      </c>
    </row>
    <row r="14" spans="1:21" ht="56.25" x14ac:dyDescent="0.25">
      <c r="B14" s="218"/>
      <c r="C14" s="224" t="s">
        <v>213</v>
      </c>
      <c r="D14" s="224" t="s">
        <v>214</v>
      </c>
      <c r="E14" s="224" t="s">
        <v>215</v>
      </c>
      <c r="F14" s="224" t="s">
        <v>216</v>
      </c>
      <c r="G14" s="225" t="s">
        <v>217</v>
      </c>
      <c r="J14" s="200"/>
      <c r="K14" s="244"/>
      <c r="L14" s="244"/>
      <c r="M14" s="227"/>
      <c r="N14" s="230"/>
      <c r="P14" s="200"/>
      <c r="Q14" s="217"/>
      <c r="R14" s="217"/>
      <c r="S14" s="227"/>
      <c r="T14" s="230"/>
    </row>
    <row r="15" spans="1:21" x14ac:dyDescent="0.25">
      <c r="B15" s="219">
        <v>40999</v>
      </c>
      <c r="C15" s="92">
        <v>1196.09470539939</v>
      </c>
      <c r="D15" s="92">
        <v>1210.06720153789</v>
      </c>
      <c r="E15" s="92">
        <v>1109.9836338999701</v>
      </c>
      <c r="F15" s="92">
        <v>685.96832177276406</v>
      </c>
      <c r="G15" s="220">
        <v>1174.37328851538</v>
      </c>
      <c r="J15" s="201" t="s">
        <v>206</v>
      </c>
      <c r="K15" s="226">
        <f>K6/D6</f>
        <v>4841.2717941581586</v>
      </c>
      <c r="L15" s="226">
        <f>L6/D6</f>
        <v>5132.6767679527238</v>
      </c>
      <c r="M15" s="226">
        <f>M6/G6</f>
        <v>3822.6943597746285</v>
      </c>
      <c r="N15" s="241">
        <f>N6/G6</f>
        <v>3912.8966014752605</v>
      </c>
      <c r="P15" s="201" t="s">
        <v>206</v>
      </c>
      <c r="Q15" s="237">
        <v>1077.125</v>
      </c>
      <c r="R15" s="237">
        <v>1070.6369999999999</v>
      </c>
      <c r="S15" s="237">
        <v>1087.9639999999999</v>
      </c>
      <c r="T15" s="238">
        <v>1090.903</v>
      </c>
      <c r="U15" s="17"/>
    </row>
    <row r="16" spans="1:21" x14ac:dyDescent="0.25">
      <c r="B16" s="219">
        <v>41090</v>
      </c>
      <c r="C16" s="92">
        <v>1149.6028147864499</v>
      </c>
      <c r="D16" s="92">
        <v>1154.97128667067</v>
      </c>
      <c r="E16" s="92">
        <v>1062.5881875017801</v>
      </c>
      <c r="F16" s="92">
        <v>644.89496673949998</v>
      </c>
      <c r="G16" s="220">
        <v>1093.3141569070499</v>
      </c>
      <c r="J16" s="201" t="s">
        <v>207</v>
      </c>
      <c r="K16" s="226">
        <f t="shared" ref="K16:K19" si="2">K7/D7</f>
        <v>2475.2879133358929</v>
      </c>
      <c r="L16" s="226">
        <f t="shared" ref="L16:L19" si="3">L7/D7</f>
        <v>2752.593083285728</v>
      </c>
      <c r="M16" s="226">
        <f t="shared" ref="M16:M19" si="4">M7/G7</f>
        <v>2650.931206766556</v>
      </c>
      <c r="N16" s="241">
        <f t="shared" ref="N16:N19" si="5">N7/G7</f>
        <v>2751.0043414062015</v>
      </c>
      <c r="P16" s="201" t="s">
        <v>207</v>
      </c>
      <c r="Q16" s="237">
        <v>1280.9288460353646</v>
      </c>
      <c r="R16" s="237">
        <v>1297.71</v>
      </c>
      <c r="S16" s="237">
        <v>1314.711</v>
      </c>
      <c r="T16" s="238">
        <v>1345.2940000000001</v>
      </c>
      <c r="U16" s="17"/>
    </row>
    <row r="17" spans="2:26" x14ac:dyDescent="0.25">
      <c r="B17" s="219">
        <v>41182</v>
      </c>
      <c r="C17" s="92">
        <v>1161.00890469975</v>
      </c>
      <c r="D17" s="92">
        <v>1167.69352621496</v>
      </c>
      <c r="E17" s="92">
        <v>1073.1080144026901</v>
      </c>
      <c r="F17" s="92">
        <v>644.07381094410596</v>
      </c>
      <c r="G17" s="220">
        <v>1111.56156204129</v>
      </c>
      <c r="J17" s="201" t="s">
        <v>208</v>
      </c>
      <c r="K17" s="226">
        <f t="shared" si="2"/>
        <v>1937.2978172268267</v>
      </c>
      <c r="L17" s="226">
        <f t="shared" si="3"/>
        <v>2146.9578042727962</v>
      </c>
      <c r="M17" s="226">
        <f t="shared" si="4"/>
        <v>3679.4689924046293</v>
      </c>
      <c r="N17" s="241">
        <f t="shared" si="5"/>
        <v>3941.0970945518916</v>
      </c>
      <c r="P17" s="201" t="s">
        <v>208</v>
      </c>
      <c r="Q17" s="237">
        <v>1255.837</v>
      </c>
      <c r="R17" s="237">
        <v>1233.136</v>
      </c>
      <c r="S17" s="237">
        <v>1219.261</v>
      </c>
      <c r="T17" s="238">
        <v>1215.2280000000001</v>
      </c>
      <c r="U17" s="17"/>
    </row>
    <row r="18" spans="2:26" x14ac:dyDescent="0.25">
      <c r="B18" s="219">
        <v>41274</v>
      </c>
      <c r="C18" s="92">
        <v>1200.07268426275</v>
      </c>
      <c r="D18" s="92">
        <v>1237.4081142678101</v>
      </c>
      <c r="E18" s="92">
        <v>1120.1650112964101</v>
      </c>
      <c r="F18" s="92">
        <v>657.76793503575402</v>
      </c>
      <c r="G18" s="220">
        <v>1162.2195384428301</v>
      </c>
      <c r="J18" s="201" t="s">
        <v>209</v>
      </c>
      <c r="K18" s="226">
        <f t="shared" si="2"/>
        <v>4758.4590388173747</v>
      </c>
      <c r="L18" s="226">
        <f t="shared" si="3"/>
        <v>5167.7736070020956</v>
      </c>
      <c r="M18" s="226">
        <f t="shared" si="4"/>
        <v>3210.9191371831598</v>
      </c>
      <c r="N18" s="241">
        <f t="shared" si="5"/>
        <v>3333.514437605877</v>
      </c>
      <c r="P18" s="201" t="s">
        <v>209</v>
      </c>
      <c r="Q18" s="237">
        <v>1324.1489111787841</v>
      </c>
      <c r="R18" s="237">
        <v>1337.3150000000001</v>
      </c>
      <c r="S18" s="237">
        <v>1350.6120000000001</v>
      </c>
      <c r="T18" s="238">
        <v>1352.3320000000001</v>
      </c>
      <c r="U18" s="17"/>
    </row>
    <row r="19" spans="2:26" ht="15.75" thickBot="1" x14ac:dyDescent="0.3">
      <c r="B19" s="219">
        <v>41364</v>
      </c>
      <c r="C19" s="92">
        <v>1222.41395382461</v>
      </c>
      <c r="D19" s="92">
        <v>1295.92159107877</v>
      </c>
      <c r="E19" s="92">
        <v>1164.8659205500901</v>
      </c>
      <c r="F19" s="92">
        <v>673.33195856877899</v>
      </c>
      <c r="G19" s="220">
        <v>1203.45481953532</v>
      </c>
      <c r="J19" s="202" t="s">
        <v>210</v>
      </c>
      <c r="K19" s="231">
        <f t="shared" si="2"/>
        <v>3359.7259353657764</v>
      </c>
      <c r="L19" s="231">
        <f t="shared" si="3"/>
        <v>3505.4770632063314</v>
      </c>
      <c r="M19" s="231">
        <f t="shared" si="4"/>
        <v>5077.8687847170631</v>
      </c>
      <c r="N19" s="242">
        <f t="shared" si="5"/>
        <v>5270.0483247409611</v>
      </c>
      <c r="P19" s="202" t="s">
        <v>210</v>
      </c>
      <c r="Q19" s="239">
        <v>818.6</v>
      </c>
      <c r="R19" s="239">
        <v>823.32100000000003</v>
      </c>
      <c r="S19" s="239">
        <v>833.92399999999998</v>
      </c>
      <c r="T19" s="240">
        <v>861.54100000000005</v>
      </c>
      <c r="U19" s="17"/>
    </row>
    <row r="20" spans="2:26" ht="15.75" thickBot="1" x14ac:dyDescent="0.3">
      <c r="B20" s="219">
        <v>41455</v>
      </c>
      <c r="C20" s="92">
        <v>1249.9948851168999</v>
      </c>
      <c r="D20" s="92">
        <v>1322.05876732092</v>
      </c>
      <c r="E20" s="92">
        <v>1200.0488041455601</v>
      </c>
      <c r="F20" s="92">
        <v>690.72858677545298</v>
      </c>
      <c r="G20" s="220">
        <v>1235.0469178574599</v>
      </c>
    </row>
    <row r="21" spans="2:26" ht="15.75" thickBot="1" x14ac:dyDescent="0.3">
      <c r="B21" s="219">
        <v>41547</v>
      </c>
      <c r="C21" s="92">
        <v>1264.3773942713201</v>
      </c>
      <c r="D21" s="92">
        <v>1347.89605313522</v>
      </c>
      <c r="E21" s="92">
        <v>1234.06964358696</v>
      </c>
      <c r="F21" s="92">
        <v>698.86860016782396</v>
      </c>
      <c r="G21" s="220">
        <v>1250.77274974324</v>
      </c>
      <c r="J21" s="441" t="s">
        <v>242</v>
      </c>
      <c r="K21" s="442"/>
      <c r="L21" s="442"/>
      <c r="M21" s="442"/>
      <c r="N21" s="443"/>
      <c r="P21" s="441" t="s">
        <v>244</v>
      </c>
      <c r="Q21" s="442"/>
      <c r="R21" s="442"/>
      <c r="S21" s="442"/>
      <c r="T21" s="443"/>
      <c r="V21" s="447"/>
      <c r="W21" s="447"/>
      <c r="X21" s="447"/>
      <c r="Y21" s="447"/>
      <c r="Z21" s="447"/>
    </row>
    <row r="22" spans="2:26" x14ac:dyDescent="0.25">
      <c r="B22" s="219">
        <v>41639</v>
      </c>
      <c r="C22" s="92">
        <v>1253.3024898706799</v>
      </c>
      <c r="D22" s="92">
        <v>1338.65994312457</v>
      </c>
      <c r="E22" s="92">
        <v>1239.3448670978701</v>
      </c>
      <c r="F22" s="92">
        <v>683.98750487693405</v>
      </c>
      <c r="G22" s="220">
        <v>1242.8434731351899</v>
      </c>
      <c r="J22" s="234"/>
      <c r="K22" s="235">
        <v>2012</v>
      </c>
      <c r="L22" s="235">
        <v>2013</v>
      </c>
      <c r="M22" s="235">
        <v>2014</v>
      </c>
      <c r="N22" s="236">
        <v>2015</v>
      </c>
      <c r="P22" s="234"/>
      <c r="Q22" s="235">
        <v>2012</v>
      </c>
      <c r="R22" s="235">
        <v>2013</v>
      </c>
      <c r="S22" s="235">
        <v>2014</v>
      </c>
      <c r="T22" s="236">
        <v>2015</v>
      </c>
      <c r="V22" s="261"/>
      <c r="W22" s="261"/>
      <c r="X22" s="261"/>
      <c r="Y22" s="261"/>
      <c r="Z22" s="261"/>
    </row>
    <row r="23" spans="2:26" x14ac:dyDescent="0.25">
      <c r="B23" s="219">
        <v>41729</v>
      </c>
      <c r="C23" s="92">
        <v>1274.5690391411499</v>
      </c>
      <c r="D23" s="92">
        <v>1341.6073139169901</v>
      </c>
      <c r="E23" s="92">
        <v>1252.9537812830899</v>
      </c>
      <c r="F23" s="92">
        <v>671.01524013942196</v>
      </c>
      <c r="G23" s="220">
        <v>1238.38077640899</v>
      </c>
      <c r="J23" s="200"/>
      <c r="K23" s="244"/>
      <c r="L23" s="244"/>
      <c r="M23" s="227"/>
      <c r="N23" s="230"/>
      <c r="P23" s="200"/>
      <c r="Q23" s="217"/>
      <c r="R23" s="217"/>
      <c r="S23" s="227"/>
      <c r="T23" s="230"/>
      <c r="V23" s="262"/>
      <c r="W23" s="262"/>
      <c r="X23" s="262"/>
      <c r="Y23" s="263"/>
      <c r="Z23" s="263"/>
    </row>
    <row r="24" spans="2:26" x14ac:dyDescent="0.25">
      <c r="B24" s="219">
        <v>41820</v>
      </c>
      <c r="C24" s="92">
        <v>1330.9654929127801</v>
      </c>
      <c r="D24" s="92">
        <v>1425.14294318207</v>
      </c>
      <c r="E24" s="92">
        <v>1333.6775468022699</v>
      </c>
      <c r="F24" s="92">
        <v>704.484649934961</v>
      </c>
      <c r="G24" s="220">
        <v>1319.75963456</v>
      </c>
      <c r="J24" s="201" t="s">
        <v>206</v>
      </c>
      <c r="K24" s="226">
        <f>AVERAGE(K15:L15)</f>
        <v>4986.9742810554417</v>
      </c>
      <c r="L24" s="226">
        <f>AVERAGE(K15:M15)</f>
        <v>4598.8809739618373</v>
      </c>
      <c r="M24" s="226">
        <f>AVERAGE(L15:N15)</f>
        <v>4289.4225764008706</v>
      </c>
      <c r="N24" s="241">
        <f>AVERAGE(M15:N15)</f>
        <v>3867.7954806249445</v>
      </c>
      <c r="P24" s="201" t="s">
        <v>206</v>
      </c>
      <c r="Q24" s="226">
        <f>Q15*K24*1000</f>
        <v>5371594672.481842</v>
      </c>
      <c r="R24" s="226">
        <f t="shared" ref="R24:T24" si="6">R15*L24*1000</f>
        <v>4923732129.3195791</v>
      </c>
      <c r="S24" s="226">
        <f t="shared" si="6"/>
        <v>4666737343.911396</v>
      </c>
      <c r="T24" s="241">
        <f t="shared" si="6"/>
        <v>4219389693.2001944</v>
      </c>
      <c r="V24" s="261"/>
      <c r="W24" s="263"/>
      <c r="X24" s="263"/>
      <c r="Y24" s="263"/>
      <c r="Z24" s="263"/>
    </row>
    <row r="25" spans="2:26" x14ac:dyDescent="0.25">
      <c r="B25" s="219">
        <v>41912</v>
      </c>
      <c r="C25" s="92">
        <v>1316.6677364515999</v>
      </c>
      <c r="D25" s="92">
        <v>1429.68608125235</v>
      </c>
      <c r="E25" s="92">
        <v>1343.99508577663</v>
      </c>
      <c r="F25" s="92">
        <v>699.28000510624599</v>
      </c>
      <c r="G25" s="220">
        <v>1328.5216029435201</v>
      </c>
      <c r="J25" s="201" t="s">
        <v>207</v>
      </c>
      <c r="K25" s="226">
        <f t="shared" ref="K25:K28" si="7">AVERAGE(K16:L16)</f>
        <v>2613.9404983108107</v>
      </c>
      <c r="L25" s="226">
        <f t="shared" ref="L25:M25" si="8">AVERAGE(K16:M16)</f>
        <v>2626.2707344627256</v>
      </c>
      <c r="M25" s="226">
        <f t="shared" si="8"/>
        <v>2718.1762104861623</v>
      </c>
      <c r="N25" s="241">
        <f t="shared" ref="N25:N28" si="9">AVERAGE(M16:N16)</f>
        <v>2700.967774086379</v>
      </c>
      <c r="P25" s="201" t="s">
        <v>207</v>
      </c>
      <c r="Q25" s="226">
        <f t="shared" ref="Q25:Q28" si="10">Q16*K25*1000</f>
        <v>3348271786.1063728</v>
      </c>
      <c r="R25" s="226">
        <f t="shared" ref="R25:R28" si="11">R16*L25*1000</f>
        <v>3408137794.8196235</v>
      </c>
      <c r="S25" s="226">
        <f t="shared" ref="S25:S28" si="12">S16*M25*1000</f>
        <v>3573616163.8644729</v>
      </c>
      <c r="T25" s="241">
        <f t="shared" ref="T25:T28" si="13">T16*N25*1000</f>
        <v>3633595740.6717615</v>
      </c>
      <c r="V25" s="261"/>
      <c r="W25" s="263"/>
      <c r="X25" s="263"/>
      <c r="Y25" s="263"/>
      <c r="Z25" s="263"/>
    </row>
    <row r="26" spans="2:26" x14ac:dyDescent="0.25">
      <c r="B26" s="219">
        <v>42004</v>
      </c>
      <c r="C26" s="92">
        <v>1321.6174611566701</v>
      </c>
      <c r="D26" s="92">
        <v>1435.76986114642</v>
      </c>
      <c r="E26" s="92">
        <v>1360.62564061228</v>
      </c>
      <c r="F26" s="92">
        <v>705.93495917035295</v>
      </c>
      <c r="G26" s="220">
        <v>1322.1542210401799</v>
      </c>
      <c r="J26" s="201" t="s">
        <v>208</v>
      </c>
      <c r="K26" s="226">
        <f t="shared" si="7"/>
        <v>2042.1278107498115</v>
      </c>
      <c r="L26" s="226">
        <f t="shared" ref="L26:M26" si="14">AVERAGE(K17:M17)</f>
        <v>2587.9082046347507</v>
      </c>
      <c r="M26" s="226">
        <f t="shared" si="14"/>
        <v>3255.8412970764389</v>
      </c>
      <c r="N26" s="241">
        <f t="shared" si="9"/>
        <v>3810.2830434782604</v>
      </c>
      <c r="P26" s="201" t="s">
        <v>208</v>
      </c>
      <c r="Q26" s="226">
        <f t="shared" si="10"/>
        <v>2564579663.4686108</v>
      </c>
      <c r="R26" s="226">
        <f t="shared" si="11"/>
        <v>3191242771.8304777</v>
      </c>
      <c r="S26" s="226">
        <f t="shared" si="12"/>
        <v>3969720315.714716</v>
      </c>
      <c r="T26" s="241">
        <f t="shared" si="13"/>
        <v>4630362642.3599997</v>
      </c>
      <c r="V26" s="261"/>
      <c r="W26" s="263"/>
      <c r="X26" s="263"/>
      <c r="Y26" s="263"/>
      <c r="Z26" s="263"/>
    </row>
    <row r="27" spans="2:26" x14ac:dyDescent="0.25">
      <c r="B27" s="219">
        <v>42094</v>
      </c>
      <c r="C27" s="92">
        <v>1292.5238985081601</v>
      </c>
      <c r="D27" s="92">
        <v>1413.6826573642199</v>
      </c>
      <c r="E27" s="92">
        <v>1361.5988187410101</v>
      </c>
      <c r="F27" s="92">
        <v>702.41659653547299</v>
      </c>
      <c r="G27" s="220">
        <v>1303.04702633638</v>
      </c>
      <c r="J27" s="201" t="s">
        <v>209</v>
      </c>
      <c r="K27" s="226">
        <f t="shared" si="7"/>
        <v>4963.1163229097347</v>
      </c>
      <c r="L27" s="226">
        <f t="shared" ref="L27:M27" si="15">AVERAGE(K18:M18)</f>
        <v>4379.0505943342096</v>
      </c>
      <c r="M27" s="226">
        <f t="shared" si="15"/>
        <v>3904.0690605970435</v>
      </c>
      <c r="N27" s="241">
        <f t="shared" si="9"/>
        <v>3272.2167873945182</v>
      </c>
      <c r="P27" s="201" t="s">
        <v>209</v>
      </c>
      <c r="Q27" s="226">
        <f t="shared" si="10"/>
        <v>6571905075.0345764</v>
      </c>
      <c r="R27" s="226">
        <f t="shared" si="11"/>
        <v>5856170045.5620537</v>
      </c>
      <c r="S27" s="226">
        <f t="shared" si="12"/>
        <v>5272882522.0710945</v>
      </c>
      <c r="T27" s="241">
        <f t="shared" si="13"/>
        <v>4425123472.5308037</v>
      </c>
      <c r="V27" s="261"/>
      <c r="W27" s="263"/>
      <c r="X27" s="263"/>
      <c r="Y27" s="263"/>
      <c r="Z27" s="263"/>
    </row>
    <row r="28" spans="2:26" ht="15.75" thickBot="1" x14ac:dyDescent="0.3">
      <c r="B28" s="219">
        <v>42185</v>
      </c>
      <c r="C28" s="92">
        <v>1315.8293470158101</v>
      </c>
      <c r="D28" s="92">
        <v>1437.5011798094699</v>
      </c>
      <c r="E28" s="92">
        <v>1396.0516957375301</v>
      </c>
      <c r="F28" s="92">
        <v>716.71893777340699</v>
      </c>
      <c r="G28" s="220">
        <v>1337.3183036026401</v>
      </c>
      <c r="J28" s="202" t="s">
        <v>210</v>
      </c>
      <c r="K28" s="231">
        <f t="shared" si="7"/>
        <v>3432.6014992860537</v>
      </c>
      <c r="L28" s="231">
        <f t="shared" ref="L28:M28" si="16">AVERAGE(K19:M19)</f>
        <v>3981.0239277630571</v>
      </c>
      <c r="M28" s="231">
        <f t="shared" si="16"/>
        <v>4617.7980575547854</v>
      </c>
      <c r="N28" s="242">
        <f t="shared" si="9"/>
        <v>5173.9585547290117</v>
      </c>
      <c r="P28" s="202" t="s">
        <v>210</v>
      </c>
      <c r="Q28" s="231">
        <f t="shared" si="10"/>
        <v>2809927587.3155637</v>
      </c>
      <c r="R28" s="231">
        <f t="shared" si="11"/>
        <v>3277660601.2298083</v>
      </c>
      <c r="S28" s="231">
        <f t="shared" si="12"/>
        <v>3850892627.3483167</v>
      </c>
      <c r="T28" s="242">
        <f t="shared" si="13"/>
        <v>4457577427.1997871</v>
      </c>
      <c r="V28" s="261"/>
      <c r="W28" s="263"/>
      <c r="X28" s="263"/>
      <c r="Y28" s="263"/>
      <c r="Z28" s="263"/>
    </row>
    <row r="29" spans="2:26" ht="15.75" thickBot="1" x14ac:dyDescent="0.3">
      <c r="B29" s="219">
        <v>42277</v>
      </c>
      <c r="C29" s="92">
        <v>1364.55784993519</v>
      </c>
      <c r="D29" s="92">
        <v>1483.1561702276099</v>
      </c>
      <c r="E29" s="92">
        <v>1445.0892493236299</v>
      </c>
      <c r="F29" s="92">
        <v>732.37547683914897</v>
      </c>
      <c r="G29" s="220">
        <v>1373.0599474498199</v>
      </c>
      <c r="V29" s="264"/>
      <c r="W29" s="264"/>
      <c r="X29" s="264"/>
      <c r="Y29" s="264"/>
      <c r="Z29" s="264"/>
    </row>
    <row r="30" spans="2:26" ht="28.5" x14ac:dyDescent="0.45">
      <c r="B30" s="219">
        <v>42369</v>
      </c>
      <c r="C30" s="92">
        <v>1394.6444734233701</v>
      </c>
      <c r="D30" s="92">
        <v>1510.4829993082401</v>
      </c>
      <c r="E30" s="92">
        <v>1464.7459906577601</v>
      </c>
      <c r="F30" s="92">
        <v>734.44415647279902</v>
      </c>
      <c r="G30" s="220">
        <v>1394.2674673382301</v>
      </c>
      <c r="J30" s="444" t="s">
        <v>241</v>
      </c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6"/>
    </row>
    <row r="31" spans="2:26" x14ac:dyDescent="0.25">
      <c r="B31" s="219">
        <v>42460</v>
      </c>
      <c r="C31" s="92">
        <v>1434.7117500078</v>
      </c>
      <c r="D31" s="92">
        <v>1544.65013052821</v>
      </c>
      <c r="E31" s="92">
        <v>1492.75032035103</v>
      </c>
      <c r="F31" s="92">
        <v>733.19426991804301</v>
      </c>
      <c r="G31" s="220">
        <v>1432.53738892202</v>
      </c>
      <c r="J31" s="246"/>
      <c r="K31" s="155" t="s">
        <v>227</v>
      </c>
      <c r="L31" s="243" t="s">
        <v>226</v>
      </c>
      <c r="M31" s="243" t="s">
        <v>225</v>
      </c>
      <c r="N31" s="155" t="s">
        <v>224</v>
      </c>
      <c r="O31" s="155" t="s">
        <v>228</v>
      </c>
      <c r="P31" s="243" t="s">
        <v>229</v>
      </c>
      <c r="Q31" s="243" t="s">
        <v>230</v>
      </c>
      <c r="R31" s="155" t="s">
        <v>231</v>
      </c>
      <c r="S31" s="155" t="s">
        <v>232</v>
      </c>
      <c r="T31" s="243" t="s">
        <v>233</v>
      </c>
      <c r="U31" s="243" t="s">
        <v>234</v>
      </c>
      <c r="V31" s="155" t="s">
        <v>235</v>
      </c>
      <c r="W31" s="155" t="s">
        <v>236</v>
      </c>
      <c r="X31" s="243" t="s">
        <v>237</v>
      </c>
      <c r="Y31" s="243" t="s">
        <v>238</v>
      </c>
      <c r="Z31" s="229" t="s">
        <v>170</v>
      </c>
    </row>
    <row r="32" spans="2:26" x14ac:dyDescent="0.25">
      <c r="B32" s="219">
        <v>42551</v>
      </c>
      <c r="C32" s="92">
        <v>1409.4707479466999</v>
      </c>
      <c r="D32" s="92">
        <v>1524.3693053075999</v>
      </c>
      <c r="E32" s="92">
        <v>1466.6422715430599</v>
      </c>
      <c r="F32" s="92">
        <v>702.37058411334397</v>
      </c>
      <c r="G32" s="220">
        <v>1395.44113881509</v>
      </c>
      <c r="J32" s="247" t="s">
        <v>221</v>
      </c>
      <c r="K32" s="248">
        <v>0.19380969048452421</v>
      </c>
      <c r="L32" s="248">
        <v>0.27563878193909697</v>
      </c>
      <c r="M32" s="248">
        <v>0.29076453822691134</v>
      </c>
      <c r="N32" s="248">
        <v>0.23978698934946746</v>
      </c>
      <c r="O32" s="248">
        <v>0.19380969048452421</v>
      </c>
      <c r="P32" s="248">
        <v>0.27563878193909697</v>
      </c>
      <c r="Q32" s="248">
        <v>0.29076453822691134</v>
      </c>
      <c r="R32" s="248">
        <v>0.23978698934946746</v>
      </c>
      <c r="S32" s="248">
        <v>0.19380969048452421</v>
      </c>
      <c r="T32" s="248">
        <v>0.27563878193909697</v>
      </c>
      <c r="U32" s="248">
        <v>0.29076453822691134</v>
      </c>
      <c r="V32" s="248">
        <v>0.23978698934946746</v>
      </c>
      <c r="W32" s="248">
        <v>0.19380969048452421</v>
      </c>
      <c r="X32" s="248">
        <v>0.27563878193909697</v>
      </c>
      <c r="Y32" s="248">
        <v>0.29076453822691134</v>
      </c>
      <c r="Z32" s="249">
        <v>0.23978698934946746</v>
      </c>
    </row>
    <row r="33" spans="2:26" x14ac:dyDescent="0.25">
      <c r="B33" s="219">
        <v>42643</v>
      </c>
      <c r="C33" s="92">
        <v>1420.8181845101201</v>
      </c>
      <c r="D33" s="92">
        <v>1536.3081635451599</v>
      </c>
      <c r="E33" s="92">
        <v>1486.5996117214199</v>
      </c>
      <c r="F33" s="92">
        <v>703.67196441758404</v>
      </c>
      <c r="G33" s="220">
        <v>1408.32781569894</v>
      </c>
      <c r="J33" s="254" t="s">
        <v>206</v>
      </c>
      <c r="K33" s="250">
        <f t="shared" ref="K33:N37" si="17">K$32*$Q24</f>
        <v>1041067100.882025</v>
      </c>
      <c r="L33" s="250">
        <f t="shared" si="17"/>
        <v>1480619812.5934374</v>
      </c>
      <c r="M33" s="250">
        <f t="shared" si="17"/>
        <v>1561869244.4863198</v>
      </c>
      <c r="N33" s="250">
        <f t="shared" si="17"/>
        <v>1288038514.5200596</v>
      </c>
      <c r="O33" s="250">
        <f t="shared" ref="O33:R37" si="18">O$32*$R24</f>
        <v>954267000.01213491</v>
      </c>
      <c r="P33" s="250">
        <f t="shared" si="18"/>
        <v>1357171526.7200451</v>
      </c>
      <c r="Q33" s="250">
        <f t="shared" si="18"/>
        <v>1431646698.9346144</v>
      </c>
      <c r="R33" s="250">
        <f t="shared" si="18"/>
        <v>1180646903.6527846</v>
      </c>
      <c r="S33" s="250">
        <f t="shared" ref="S33:V37" si="19">S$32*$S24</f>
        <v>904458920.19603825</v>
      </c>
      <c r="T33" s="250">
        <f t="shared" si="19"/>
        <v>1286333797.1054339</v>
      </c>
      <c r="U33" s="250">
        <f t="shared" si="19"/>
        <v>1356921728.8286798</v>
      </c>
      <c r="V33" s="250">
        <f t="shared" si="19"/>
        <v>1119022897.781244</v>
      </c>
      <c r="W33" s="250">
        <f t="shared" ref="W33:Z37" si="20">W$32*$T24</f>
        <v>817758610.47272122</v>
      </c>
      <c r="X33" s="250">
        <f t="shared" si="20"/>
        <v>1163027435.5600817</v>
      </c>
      <c r="Y33" s="250">
        <f t="shared" si="20"/>
        <v>1226848895.7427437</v>
      </c>
      <c r="Z33" s="251">
        <f t="shared" si="20"/>
        <v>1011754751.4246478</v>
      </c>
    </row>
    <row r="34" spans="2:26" x14ac:dyDescent="0.25">
      <c r="B34" s="219">
        <v>42735</v>
      </c>
      <c r="C34" s="92">
        <v>1447.15406151613</v>
      </c>
      <c r="D34" s="92">
        <v>1569.54339323103</v>
      </c>
      <c r="E34" s="92">
        <v>1521.6186417773799</v>
      </c>
      <c r="F34" s="92">
        <v>721.844244909233</v>
      </c>
      <c r="G34" s="220">
        <v>1438.06368470656</v>
      </c>
      <c r="J34" s="201" t="s">
        <v>207</v>
      </c>
      <c r="K34" s="250">
        <f t="shared" si="17"/>
        <v>648927518.52334118</v>
      </c>
      <c r="L34" s="250">
        <f t="shared" si="17"/>
        <v>922913556.72340524</v>
      </c>
      <c r="M34" s="250">
        <f t="shared" si="17"/>
        <v>973558699.74541521</v>
      </c>
      <c r="N34" s="250">
        <f t="shared" si="17"/>
        <v>802872011.1142112</v>
      </c>
      <c r="O34" s="250">
        <f t="shared" si="18"/>
        <v>660530131.14260006</v>
      </c>
      <c r="P34" s="250">
        <f t="shared" si="18"/>
        <v>939414950.44468105</v>
      </c>
      <c r="Q34" s="250">
        <f t="shared" si="18"/>
        <v>990965612.1244117</v>
      </c>
      <c r="R34" s="250">
        <f t="shared" si="18"/>
        <v>817227101.10793054</v>
      </c>
      <c r="S34" s="250">
        <f t="shared" si="19"/>
        <v>692601442.62906623</v>
      </c>
      <c r="T34" s="250">
        <f t="shared" si="19"/>
        <v>985027206.52547169</v>
      </c>
      <c r="U34" s="250">
        <f t="shared" si="19"/>
        <v>1039080853.6862798</v>
      </c>
      <c r="V34" s="250">
        <f t="shared" si="19"/>
        <v>856906661.02365518</v>
      </c>
      <c r="W34" s="250">
        <f t="shared" si="20"/>
        <v>704226065.84547961</v>
      </c>
      <c r="X34" s="250">
        <f t="shared" si="20"/>
        <v>1001559904.0178552</v>
      </c>
      <c r="Y34" s="250">
        <f t="shared" si="20"/>
        <v>1056520787.6396966</v>
      </c>
      <c r="Z34" s="251">
        <f t="shared" si="20"/>
        <v>871288983.16873002</v>
      </c>
    </row>
    <row r="35" spans="2:26" x14ac:dyDescent="0.25">
      <c r="B35" s="219">
        <v>42825</v>
      </c>
      <c r="C35" s="92">
        <v>1509.4701612313299</v>
      </c>
      <c r="D35" s="92">
        <v>1611.9533649499399</v>
      </c>
      <c r="E35" s="92">
        <v>1570.3170044337701</v>
      </c>
      <c r="F35" s="92">
        <v>732.65944188106596</v>
      </c>
      <c r="G35" s="220">
        <v>1512.1427556887299</v>
      </c>
      <c r="J35" s="201" t="s">
        <v>208</v>
      </c>
      <c r="K35" s="250">
        <f t="shared" si="17"/>
        <v>497040390.79975671</v>
      </c>
      <c r="L35" s="250">
        <f t="shared" si="17"/>
        <v>706897614.6242671</v>
      </c>
      <c r="M35" s="250">
        <f t="shared" si="17"/>
        <v>745688821.59457827</v>
      </c>
      <c r="N35" s="250">
        <f t="shared" si="17"/>
        <v>614952836.45000863</v>
      </c>
      <c r="O35" s="250">
        <f t="shared" si="18"/>
        <v>618493773.86943996</v>
      </c>
      <c r="P35" s="250">
        <f t="shared" si="18"/>
        <v>879630270.49930048</v>
      </c>
      <c r="Q35" s="250">
        <f t="shared" si="18"/>
        <v>927900230.9212575</v>
      </c>
      <c r="R35" s="250">
        <f t="shared" si="18"/>
        <v>765218496.54047978</v>
      </c>
      <c r="S35" s="250">
        <f t="shared" si="19"/>
        <v>769370265.69879687</v>
      </c>
      <c r="T35" s="250">
        <f t="shared" si="19"/>
        <v>1094208872.4624918</v>
      </c>
      <c r="U35" s="250">
        <f t="shared" si="19"/>
        <v>1154253894.4887781</v>
      </c>
      <c r="V35" s="250">
        <f t="shared" si="19"/>
        <v>951887283.06464922</v>
      </c>
      <c r="W35" s="250">
        <f t="shared" si="20"/>
        <v>897409150.54689515</v>
      </c>
      <c r="X35" s="250">
        <f t="shared" si="20"/>
        <v>1276307518.6764088</v>
      </c>
      <c r="Y35" s="250">
        <f t="shared" si="20"/>
        <v>1346345255.5289464</v>
      </c>
      <c r="Z35" s="251">
        <f t="shared" si="20"/>
        <v>1110300717.6077492</v>
      </c>
    </row>
    <row r="36" spans="2:26" x14ac:dyDescent="0.25">
      <c r="B36" s="219">
        <v>42916</v>
      </c>
      <c r="C36" s="92">
        <v>1522.21211844599</v>
      </c>
      <c r="D36" s="92">
        <v>1594.83531961109</v>
      </c>
      <c r="E36" s="92">
        <v>1568.0602313384099</v>
      </c>
      <c r="F36" s="92">
        <v>740.25119320948295</v>
      </c>
      <c r="G36" s="220">
        <v>1520.00414118147</v>
      </c>
      <c r="J36" s="201" t="s">
        <v>209</v>
      </c>
      <c r="K36" s="250">
        <f t="shared" si="17"/>
        <v>1273698888.486125</v>
      </c>
      <c r="L36" s="250">
        <f t="shared" si="17"/>
        <v>1811471909.9019003</v>
      </c>
      <c r="M36" s="250">
        <f t="shared" si="17"/>
        <v>1910876944.4135237</v>
      </c>
      <c r="N36" s="250">
        <f t="shared" si="17"/>
        <v>1575857332.2330272</v>
      </c>
      <c r="O36" s="250">
        <f t="shared" si="18"/>
        <v>1134982503.9551237</v>
      </c>
      <c r="P36" s="250">
        <f t="shared" si="18"/>
        <v>1614187578.1869504</v>
      </c>
      <c r="Q36" s="250">
        <f t="shared" si="18"/>
        <v>1702766579.0761209</v>
      </c>
      <c r="R36" s="250">
        <f t="shared" si="18"/>
        <v>1404233384.3438585</v>
      </c>
      <c r="S36" s="250">
        <f t="shared" si="19"/>
        <v>1021935729.5638562</v>
      </c>
      <c r="T36" s="250">
        <f t="shared" si="19"/>
        <v>1453410915.6916301</v>
      </c>
      <c r="U36" s="250">
        <f t="shared" si="19"/>
        <v>1533167251.6547534</v>
      </c>
      <c r="V36" s="250">
        <f t="shared" si="19"/>
        <v>1264368625.1608546</v>
      </c>
      <c r="W36" s="250">
        <f t="shared" si="20"/>
        <v>857631810.566998</v>
      </c>
      <c r="X36" s="250">
        <f t="shared" si="20"/>
        <v>1219735643.8984978</v>
      </c>
      <c r="Y36" s="250">
        <f t="shared" si="20"/>
        <v>1286668983.0874856</v>
      </c>
      <c r="Z36" s="251">
        <f t="shared" si="20"/>
        <v>1061087034.9778223</v>
      </c>
    </row>
    <row r="37" spans="2:26" ht="15.75" thickBot="1" x14ac:dyDescent="0.3">
      <c r="B37" s="221">
        <v>43008</v>
      </c>
      <c r="C37" s="222">
        <v>1572.5029997583299</v>
      </c>
      <c r="D37" s="222">
        <v>1650.23705675516</v>
      </c>
      <c r="E37" s="222">
        <v>1613.52086744349</v>
      </c>
      <c r="F37" s="222">
        <v>766.89307274468104</v>
      </c>
      <c r="G37" s="223">
        <v>1574.1544245934101</v>
      </c>
      <c r="J37" s="202" t="s">
        <v>210</v>
      </c>
      <c r="K37" s="252">
        <f t="shared" si="17"/>
        <v>544591195.98155522</v>
      </c>
      <c r="L37" s="252">
        <f t="shared" si="17"/>
        <v>774525017.50472748</v>
      </c>
      <c r="M37" s="252">
        <f t="shared" si="17"/>
        <v>817027297.37686896</v>
      </c>
      <c r="N37" s="252">
        <f t="shared" si="17"/>
        <v>673784076.45241189</v>
      </c>
      <c r="O37" s="252">
        <f t="shared" si="18"/>
        <v>635242386.63766861</v>
      </c>
      <c r="P37" s="252">
        <f t="shared" si="18"/>
        <v>903450375.73275256</v>
      </c>
      <c r="Q37" s="252">
        <f t="shared" si="18"/>
        <v>953027471.18112576</v>
      </c>
      <c r="R37" s="252">
        <f t="shared" si="18"/>
        <v>785940367.67826116</v>
      </c>
      <c r="S37" s="252">
        <f t="shared" si="19"/>
        <v>746340308.19551349</v>
      </c>
      <c r="T37" s="252">
        <f t="shared" si="19"/>
        <v>1061455353.1805389</v>
      </c>
      <c r="U37" s="252">
        <f t="shared" si="19"/>
        <v>1119703016.5523508</v>
      </c>
      <c r="V37" s="252">
        <f t="shared" si="19"/>
        <v>923393949.41991353</v>
      </c>
      <c r="W37" s="252">
        <f t="shared" si="20"/>
        <v>863921701.47639251</v>
      </c>
      <c r="X37" s="252">
        <f t="shared" si="20"/>
        <v>1228681212.4325631</v>
      </c>
      <c r="Y37" s="252">
        <f t="shared" si="20"/>
        <v>1296105442.2304497</v>
      </c>
      <c r="Z37" s="253">
        <f t="shared" si="20"/>
        <v>1068869071.0603819</v>
      </c>
    </row>
    <row r="38" spans="2:26" ht="15.75" thickBot="1" x14ac:dyDescent="0.3"/>
    <row r="39" spans="2:26" ht="28.5" x14ac:dyDescent="0.45">
      <c r="J39" s="444" t="s">
        <v>240</v>
      </c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6"/>
    </row>
    <row r="40" spans="2:26" x14ac:dyDescent="0.25">
      <c r="J40" s="246"/>
      <c r="K40" s="155" t="s">
        <v>227</v>
      </c>
      <c r="L40" s="243" t="s">
        <v>226</v>
      </c>
      <c r="M40" s="243" t="s">
        <v>225</v>
      </c>
      <c r="N40" s="155" t="s">
        <v>224</v>
      </c>
      <c r="O40" s="155" t="s">
        <v>228</v>
      </c>
      <c r="P40" s="243" t="s">
        <v>229</v>
      </c>
      <c r="Q40" s="243" t="s">
        <v>230</v>
      </c>
      <c r="R40" s="155" t="s">
        <v>231</v>
      </c>
      <c r="S40" s="155" t="s">
        <v>232</v>
      </c>
      <c r="T40" s="243" t="s">
        <v>233</v>
      </c>
      <c r="U40" s="243" t="s">
        <v>234</v>
      </c>
      <c r="V40" s="155" t="s">
        <v>235</v>
      </c>
      <c r="W40" s="155" t="s">
        <v>236</v>
      </c>
      <c r="X40" s="243" t="s">
        <v>237</v>
      </c>
      <c r="Y40" s="243" t="s">
        <v>238</v>
      </c>
      <c r="Z40" s="229" t="s">
        <v>170</v>
      </c>
    </row>
    <row r="41" spans="2:26" x14ac:dyDescent="0.25">
      <c r="J41" s="254" t="s">
        <v>206</v>
      </c>
      <c r="K41" s="259"/>
      <c r="L41" s="259"/>
      <c r="M41" s="259"/>
      <c r="N41" s="250">
        <f t="shared" ref="N41:Y45" si="21">SUM(K33:N33)</f>
        <v>5371594672.481842</v>
      </c>
      <c r="O41" s="250">
        <f t="shared" si="21"/>
        <v>5284794571.6119518</v>
      </c>
      <c r="P41" s="250">
        <f t="shared" si="21"/>
        <v>5161346285.7385597</v>
      </c>
      <c r="Q41" s="250">
        <f t="shared" si="21"/>
        <v>5031123740.1868544</v>
      </c>
      <c r="R41" s="250">
        <f t="shared" si="21"/>
        <v>4923732129.3195791</v>
      </c>
      <c r="S41" s="250">
        <f t="shared" si="21"/>
        <v>4873924049.5034819</v>
      </c>
      <c r="T41" s="250">
        <f t="shared" si="21"/>
        <v>4803086319.8888712</v>
      </c>
      <c r="U41" s="250">
        <f t="shared" si="21"/>
        <v>4728361349.782937</v>
      </c>
      <c r="V41" s="250">
        <f t="shared" si="21"/>
        <v>4666737343.911396</v>
      </c>
      <c r="W41" s="250">
        <f t="shared" si="21"/>
        <v>4580037034.1880789</v>
      </c>
      <c r="X41" s="250">
        <f t="shared" si="21"/>
        <v>4456730672.6427269</v>
      </c>
      <c r="Y41" s="250">
        <f t="shared" si="21"/>
        <v>4326657839.5567904</v>
      </c>
      <c r="Z41" s="251">
        <f>SUM(W33:Z33)</f>
        <v>4219389693.2001948</v>
      </c>
    </row>
    <row r="42" spans="2:26" x14ac:dyDescent="0.25">
      <c r="J42" s="201" t="s">
        <v>207</v>
      </c>
      <c r="K42" s="259"/>
      <c r="L42" s="259"/>
      <c r="M42" s="259"/>
      <c r="N42" s="250">
        <f t="shared" si="21"/>
        <v>3348271786.1063728</v>
      </c>
      <c r="O42" s="250">
        <f t="shared" si="21"/>
        <v>3359874398.7256317</v>
      </c>
      <c r="P42" s="250">
        <f t="shared" si="21"/>
        <v>3376375792.4469075</v>
      </c>
      <c r="Q42" s="250">
        <f t="shared" si="21"/>
        <v>3393782704.8259039</v>
      </c>
      <c r="R42" s="250">
        <f t="shared" si="21"/>
        <v>3408137794.8196235</v>
      </c>
      <c r="S42" s="250">
        <f t="shared" si="21"/>
        <v>3440209106.3060894</v>
      </c>
      <c r="T42" s="250">
        <f t="shared" si="21"/>
        <v>3485821362.3868799</v>
      </c>
      <c r="U42" s="250">
        <f t="shared" si="21"/>
        <v>3533936603.9487481</v>
      </c>
      <c r="V42" s="250">
        <f t="shared" si="21"/>
        <v>3573616163.8644724</v>
      </c>
      <c r="W42" s="250">
        <f t="shared" si="21"/>
        <v>3585240787.0808864</v>
      </c>
      <c r="X42" s="250">
        <f t="shared" si="21"/>
        <v>3601773484.5732698</v>
      </c>
      <c r="Y42" s="250">
        <f t="shared" si="21"/>
        <v>3619213418.5266867</v>
      </c>
      <c r="Z42" s="251">
        <f t="shared" ref="Z42:Z45" si="22">SUM(W34:Z34)</f>
        <v>3633595740.6717615</v>
      </c>
    </row>
    <row r="43" spans="2:26" x14ac:dyDescent="0.25">
      <c r="J43" s="201" t="s">
        <v>208</v>
      </c>
      <c r="K43" s="259"/>
      <c r="L43" s="259"/>
      <c r="M43" s="259"/>
      <c r="N43" s="250">
        <f t="shared" si="21"/>
        <v>2564579663.4686108</v>
      </c>
      <c r="O43" s="250">
        <f t="shared" si="21"/>
        <v>2686033046.5382938</v>
      </c>
      <c r="P43" s="250">
        <f t="shared" si="21"/>
        <v>2858765702.4133272</v>
      </c>
      <c r="Q43" s="250">
        <f t="shared" si="21"/>
        <v>3040977111.7400064</v>
      </c>
      <c r="R43" s="250">
        <f t="shared" si="21"/>
        <v>3191242771.8304777</v>
      </c>
      <c r="S43" s="250">
        <f t="shared" si="21"/>
        <v>3342119263.6598344</v>
      </c>
      <c r="T43" s="250">
        <f t="shared" si="21"/>
        <v>3556697865.6230259</v>
      </c>
      <c r="U43" s="250">
        <f t="shared" si="21"/>
        <v>3783051529.1905465</v>
      </c>
      <c r="V43" s="250">
        <f t="shared" si="21"/>
        <v>3969720315.714716</v>
      </c>
      <c r="W43" s="250">
        <f t="shared" si="21"/>
        <v>4097759200.5628142</v>
      </c>
      <c r="X43" s="250">
        <f t="shared" si="21"/>
        <v>4279857846.776731</v>
      </c>
      <c r="Y43" s="250">
        <f t="shared" si="21"/>
        <v>4471949207.8169003</v>
      </c>
      <c r="Z43" s="251">
        <f t="shared" si="22"/>
        <v>4630362642.3599997</v>
      </c>
    </row>
    <row r="44" spans="2:26" x14ac:dyDescent="0.25">
      <c r="J44" s="201" t="s">
        <v>209</v>
      </c>
      <c r="K44" s="259"/>
      <c r="L44" s="259"/>
      <c r="M44" s="259"/>
      <c r="N44" s="250">
        <f t="shared" si="21"/>
        <v>6571905075.0345764</v>
      </c>
      <c r="O44" s="250">
        <f t="shared" si="21"/>
        <v>6433188690.5035753</v>
      </c>
      <c r="P44" s="250">
        <f t="shared" si="21"/>
        <v>6235904358.7886257</v>
      </c>
      <c r="Q44" s="250">
        <f t="shared" si="21"/>
        <v>6027793993.4512215</v>
      </c>
      <c r="R44" s="250">
        <f t="shared" si="21"/>
        <v>5856170045.5620537</v>
      </c>
      <c r="S44" s="250">
        <f t="shared" si="21"/>
        <v>5743123271.1707859</v>
      </c>
      <c r="T44" s="250">
        <f t="shared" si="21"/>
        <v>5582346608.6754656</v>
      </c>
      <c r="U44" s="250">
        <f t="shared" si="21"/>
        <v>5412747281.2540989</v>
      </c>
      <c r="V44" s="250">
        <f t="shared" si="21"/>
        <v>5272882522.0710945</v>
      </c>
      <c r="W44" s="250">
        <f t="shared" si="21"/>
        <v>5108578603.0742359</v>
      </c>
      <c r="X44" s="250">
        <f t="shared" si="21"/>
        <v>4874903331.2811041</v>
      </c>
      <c r="Y44" s="250">
        <f t="shared" si="21"/>
        <v>4628405062.7138357</v>
      </c>
      <c r="Z44" s="251">
        <f t="shared" si="22"/>
        <v>4425123472.5308037</v>
      </c>
    </row>
    <row r="45" spans="2:26" ht="15.75" thickBot="1" x14ac:dyDescent="0.3">
      <c r="J45" s="202" t="s">
        <v>210</v>
      </c>
      <c r="K45" s="260"/>
      <c r="L45" s="260"/>
      <c r="M45" s="260"/>
      <c r="N45" s="252">
        <f t="shared" si="21"/>
        <v>2809927587.3155637</v>
      </c>
      <c r="O45" s="252">
        <f t="shared" si="21"/>
        <v>2900578777.9716768</v>
      </c>
      <c r="P45" s="252">
        <f t="shared" si="21"/>
        <v>3029504136.1997023</v>
      </c>
      <c r="Q45" s="252">
        <f t="shared" si="21"/>
        <v>3165504310.0039587</v>
      </c>
      <c r="R45" s="252">
        <f t="shared" si="21"/>
        <v>3277660601.2298083</v>
      </c>
      <c r="S45" s="252">
        <f t="shared" si="21"/>
        <v>3388758522.787653</v>
      </c>
      <c r="T45" s="252">
        <f t="shared" si="21"/>
        <v>3546763500.2354393</v>
      </c>
      <c r="U45" s="252">
        <f t="shared" si="21"/>
        <v>3713439045.6066647</v>
      </c>
      <c r="V45" s="252">
        <f t="shared" si="21"/>
        <v>3850892627.3483162</v>
      </c>
      <c r="W45" s="252">
        <f t="shared" si="21"/>
        <v>3968474020.6291962</v>
      </c>
      <c r="X45" s="252">
        <f t="shared" si="21"/>
        <v>4135699879.8812199</v>
      </c>
      <c r="Y45" s="252">
        <f t="shared" si="21"/>
        <v>4312102305.5593185</v>
      </c>
      <c r="Z45" s="253">
        <f t="shared" si="22"/>
        <v>4457577427.1997871</v>
      </c>
    </row>
    <row r="46" spans="2:26" ht="15.75" thickBot="1" x14ac:dyDescent="0.3"/>
    <row r="47" spans="2:26" ht="28.5" x14ac:dyDescent="0.45">
      <c r="J47" s="444" t="s">
        <v>239</v>
      </c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6"/>
    </row>
    <row r="48" spans="2:26" x14ac:dyDescent="0.25">
      <c r="J48" s="246"/>
      <c r="K48" s="155" t="s">
        <v>227</v>
      </c>
      <c r="L48" s="243" t="s">
        <v>226</v>
      </c>
      <c r="M48" s="243" t="s">
        <v>225</v>
      </c>
      <c r="N48" s="155" t="s">
        <v>224</v>
      </c>
      <c r="O48" s="155" t="s">
        <v>228</v>
      </c>
      <c r="P48" s="243" t="s">
        <v>229</v>
      </c>
      <c r="Q48" s="243" t="s">
        <v>230</v>
      </c>
      <c r="R48" s="155" t="s">
        <v>231</v>
      </c>
      <c r="S48" s="155" t="s">
        <v>232</v>
      </c>
      <c r="T48" s="243" t="s">
        <v>233</v>
      </c>
      <c r="U48" s="243" t="s">
        <v>234</v>
      </c>
      <c r="V48" s="155" t="s">
        <v>235</v>
      </c>
      <c r="W48" s="155" t="s">
        <v>236</v>
      </c>
      <c r="X48" s="243" t="s">
        <v>237</v>
      </c>
      <c r="Y48" s="243" t="s">
        <v>238</v>
      </c>
      <c r="Z48" s="229" t="s">
        <v>170</v>
      </c>
    </row>
    <row r="49" spans="10:26" x14ac:dyDescent="0.25">
      <c r="J49" s="254" t="s">
        <v>206</v>
      </c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7">
        <f t="shared" ref="U49:U53" si="23">(SUM(R41:U41)-SUM(N41:Q41))/SUM(N41:Q41)*100</f>
        <v>-7.2893936394388525</v>
      </c>
      <c r="V49" s="257">
        <f t="shared" ref="V49:V53" si="24">(SUM(S41:V41)-SUM(O41:R41))/SUM(O41:R41)*100</f>
        <v>-6.5138369539604026</v>
      </c>
      <c r="W49" s="257">
        <f t="shared" ref="W49:W53" si="25">(SUM(T41:W41)-SUM(P41:S41))/SUM(P41:S41)*100</f>
        <v>-6.0625137858775426</v>
      </c>
      <c r="X49" s="257">
        <f t="shared" ref="X49:X53" si="26">(SUM(U41:X41)-SUM(Q41:T41))/SUM(Q41:T41)*100</f>
        <v>-6.1125102614847364</v>
      </c>
      <c r="Y49" s="257">
        <f t="shared" ref="Y49:Y53" si="27">(SUM(V41:Y41)-SUM(R41:U41))/SUM(R41:U41)*100</f>
        <v>-6.7201302676896928</v>
      </c>
      <c r="Z49" s="255">
        <f>(SUM(W41:Z41)-SUM(S41:V41))/SUM(S41:V41)*100</f>
        <v>-7.8087526585162159</v>
      </c>
    </row>
    <row r="50" spans="10:26" x14ac:dyDescent="0.25">
      <c r="J50" s="201" t="s">
        <v>207</v>
      </c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7">
        <f t="shared" si="23"/>
        <v>2.8920564904135335</v>
      </c>
      <c r="V50" s="257">
        <f t="shared" si="24"/>
        <v>3.6593758270762908</v>
      </c>
      <c r="W50" s="257">
        <f t="shared" si="25"/>
        <v>4.1128560183140799</v>
      </c>
      <c r="X50" s="257">
        <f t="shared" si="26"/>
        <v>4.12746281244518</v>
      </c>
      <c r="Y50" s="257">
        <f t="shared" si="27"/>
        <v>3.6900426660651036</v>
      </c>
      <c r="Z50" s="255">
        <f t="shared" ref="Z50:Z53" si="28">(SUM(W42:Z42)-SUM(S42:V42))/SUM(S42:V42)*100</f>
        <v>2.8947716880293393</v>
      </c>
    </row>
    <row r="51" spans="10:26" x14ac:dyDescent="0.25">
      <c r="J51" s="201" t="s">
        <v>208</v>
      </c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7">
        <f t="shared" si="23"/>
        <v>24.418556881384319</v>
      </c>
      <c r="V51" s="257">
        <f t="shared" si="24"/>
        <v>24.4083025709743</v>
      </c>
      <c r="W51" s="257">
        <f t="shared" si="25"/>
        <v>23.921008448124702</v>
      </c>
      <c r="X51" s="257">
        <f t="shared" si="26"/>
        <v>22.841698461862091</v>
      </c>
      <c r="Y51" s="257">
        <f t="shared" si="27"/>
        <v>21.236585284911413</v>
      </c>
      <c r="Z51" s="255">
        <f t="shared" si="28"/>
        <v>19.303980805843267</v>
      </c>
    </row>
    <row r="52" spans="10:26" x14ac:dyDescent="0.25">
      <c r="J52" s="201" t="s">
        <v>209</v>
      </c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7">
        <f t="shared" si="23"/>
        <v>-10.583825687631492</v>
      </c>
      <c r="V52" s="257">
        <f t="shared" si="24"/>
        <v>-10.352916119535898</v>
      </c>
      <c r="W52" s="257">
        <f t="shared" si="25"/>
        <v>-10.419635091817604</v>
      </c>
      <c r="X52" s="257">
        <f t="shared" si="26"/>
        <v>-10.945213873203405</v>
      </c>
      <c r="Y52" s="257">
        <f t="shared" si="27"/>
        <v>-11.992437160336669</v>
      </c>
      <c r="Z52" s="255">
        <f t="shared" si="28"/>
        <v>-13.511770226752024</v>
      </c>
    </row>
    <row r="53" spans="10:26" ht="15.75" thickBot="1" x14ac:dyDescent="0.3">
      <c r="J53" s="202" t="s">
        <v>210</v>
      </c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58">
        <f t="shared" si="23"/>
        <v>16.976223963183369</v>
      </c>
      <c r="V53" s="258">
        <f t="shared" si="24"/>
        <v>17.187127426693181</v>
      </c>
      <c r="W53" s="258">
        <f t="shared" si="25"/>
        <v>17.246465149283253</v>
      </c>
      <c r="X53" s="258">
        <f t="shared" si="26"/>
        <v>17.11542134486556</v>
      </c>
      <c r="Y53" s="258">
        <f t="shared" si="27"/>
        <v>16.80628094194568</v>
      </c>
      <c r="Z53" s="256">
        <f t="shared" si="28"/>
        <v>16.372578558843955</v>
      </c>
    </row>
  </sheetData>
  <mergeCells count="13">
    <mergeCell ref="J47:Z47"/>
    <mergeCell ref="V21:Z21"/>
    <mergeCell ref="J21:N21"/>
    <mergeCell ref="P12:T12"/>
    <mergeCell ref="P21:T21"/>
    <mergeCell ref="J30:Z30"/>
    <mergeCell ref="J39:Z39"/>
    <mergeCell ref="C4:E4"/>
    <mergeCell ref="F4:H4"/>
    <mergeCell ref="B3:H3"/>
    <mergeCell ref="B13:G13"/>
    <mergeCell ref="J3:N3"/>
    <mergeCell ref="J12:N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X59"/>
  <sheetViews>
    <sheetView workbookViewId="0">
      <pane xSplit="1" ySplit="1" topLeftCell="B2" activePane="bottomRight" state="frozen"/>
      <selection activeCell="G15" sqref="G15"/>
      <selection pane="topRight" activeCell="G15" sqref="G15"/>
      <selection pane="bottomLeft" activeCell="G15" sqref="G15"/>
      <selection pane="bottomRight" activeCell="A38" sqref="A38"/>
    </sheetView>
  </sheetViews>
  <sheetFormatPr defaultColWidth="8.7109375" defaultRowHeight="15" x14ac:dyDescent="0.25"/>
  <cols>
    <col min="1" max="1" width="29.140625" style="1" customWidth="1"/>
    <col min="2" max="10" width="13.42578125" bestFit="1" customWidth="1"/>
    <col min="11" max="21" width="14.42578125" bestFit="1" customWidth="1"/>
    <col min="22" max="23" width="14.42578125" style="6" bestFit="1" customWidth="1"/>
    <col min="24" max="24" width="10.42578125" style="6" bestFit="1" customWidth="1"/>
    <col min="25" max="16384" width="8.7109375" style="6"/>
  </cols>
  <sheetData>
    <row r="1" spans="1:23" s="24" customFormat="1" ht="15.75" x14ac:dyDescent="0.25">
      <c r="A1" s="23" t="s">
        <v>295</v>
      </c>
    </row>
    <row r="3" spans="1:23" s="14" customFormat="1" x14ac:dyDescent="0.25">
      <c r="A3" s="13" t="s">
        <v>2</v>
      </c>
      <c r="D3" s="15"/>
      <c r="E3" s="15"/>
      <c r="F3" s="15"/>
      <c r="G3" s="15"/>
    </row>
    <row r="4" spans="1:23" x14ac:dyDescent="0.25">
      <c r="B4" s="2">
        <v>1994</v>
      </c>
      <c r="C4" s="2">
        <v>1995</v>
      </c>
      <c r="D4" s="2">
        <v>1996</v>
      </c>
      <c r="E4" s="2">
        <v>1997</v>
      </c>
      <c r="F4" s="2">
        <v>1998</v>
      </c>
      <c r="G4" s="2">
        <v>1999</v>
      </c>
      <c r="H4" s="2">
        <v>2000</v>
      </c>
      <c r="I4" s="2">
        <v>2001</v>
      </c>
      <c r="J4" s="2">
        <v>2002</v>
      </c>
      <c r="K4" s="2">
        <v>2003</v>
      </c>
      <c r="L4" s="2">
        <v>2004</v>
      </c>
      <c r="M4" s="2">
        <v>2005</v>
      </c>
      <c r="N4" s="2">
        <v>2006</v>
      </c>
      <c r="O4" s="2">
        <v>2007</v>
      </c>
      <c r="P4" s="2">
        <v>2008</v>
      </c>
      <c r="Q4" s="2">
        <v>2009</v>
      </c>
      <c r="R4" s="2">
        <v>2010</v>
      </c>
      <c r="S4" s="2">
        <v>2011</v>
      </c>
      <c r="T4" s="2">
        <v>2012</v>
      </c>
      <c r="U4" s="2">
        <v>2013</v>
      </c>
      <c r="V4" s="11">
        <v>2014</v>
      </c>
      <c r="W4" s="11">
        <v>2015</v>
      </c>
    </row>
    <row r="6" spans="1:23" x14ac:dyDescent="0.25">
      <c r="A6" s="4" t="s">
        <v>3</v>
      </c>
      <c r="B6" s="5">
        <v>2166.0293153979633</v>
      </c>
      <c r="C6" s="5">
        <v>2345.4756846020368</v>
      </c>
      <c r="D6" s="5">
        <v>2422.2289700871793</v>
      </c>
      <c r="E6" s="5">
        <v>2603.7840299128206</v>
      </c>
      <c r="F6" s="5">
        <v>2978.8716042367028</v>
      </c>
      <c r="G6" s="5">
        <v>3093.0863957632964</v>
      </c>
      <c r="H6" s="5">
        <v>3191.5599367648501</v>
      </c>
      <c r="I6" s="5">
        <v>3400.4040632351494</v>
      </c>
      <c r="J6" s="5">
        <v>3358.4442821782218</v>
      </c>
      <c r="K6" s="5">
        <v>3552.5137178217774</v>
      </c>
      <c r="L6" s="5">
        <v>3289.4783246981424</v>
      </c>
      <c r="M6" s="5">
        <v>3406.7636753018578</v>
      </c>
      <c r="N6" s="5">
        <v>3784.2397355375097</v>
      </c>
      <c r="O6" s="5">
        <v>3598.7042644624912</v>
      </c>
      <c r="P6" s="5">
        <v>4422.102305253371</v>
      </c>
      <c r="Q6" s="5">
        <v>3794.7976947466286</v>
      </c>
      <c r="R6" s="5">
        <v>2008.5433418429207</v>
      </c>
      <c r="S6" s="5">
        <v>2054.9276581570793</v>
      </c>
      <c r="T6" s="5">
        <v>3086.9640203321114</v>
      </c>
      <c r="U6" s="5">
        <v>3337.2519796678889</v>
      </c>
      <c r="V6" s="5">
        <v>2662.128864399027</v>
      </c>
      <c r="W6" s="5">
        <v>2845.2891356009741</v>
      </c>
    </row>
    <row r="7" spans="1:23" x14ac:dyDescent="0.25">
      <c r="A7" s="9" t="s">
        <v>8</v>
      </c>
      <c r="B7" s="10">
        <v>2255.7525000000001</v>
      </c>
      <c r="C7" s="10">
        <v>2311.2446566957265</v>
      </c>
      <c r="D7" s="10">
        <v>2457.1628948673456</v>
      </c>
      <c r="E7" s="10">
        <v>2668.2948680789009</v>
      </c>
      <c r="F7" s="10">
        <v>2891.9140099709402</v>
      </c>
      <c r="G7" s="10">
        <v>3087.8393122549496</v>
      </c>
      <c r="H7" s="10">
        <v>3228.3501319210986</v>
      </c>
      <c r="I7" s="10">
        <v>3316.8027607260738</v>
      </c>
      <c r="J7" s="10">
        <v>3437.1206877450495</v>
      </c>
      <c r="K7" s="10">
        <v>3400.1454415660469</v>
      </c>
      <c r="L7" s="10">
        <v>3416.2519059405927</v>
      </c>
      <c r="M7" s="10">
        <v>3493.4939118458365</v>
      </c>
      <c r="N7" s="10">
        <v>3596.5692251006199</v>
      </c>
      <c r="O7" s="10">
        <v>3935.0154350844573</v>
      </c>
      <c r="P7" s="10">
        <v>3938.5347548208301</v>
      </c>
      <c r="Q7" s="10">
        <v>3408.4811139476401</v>
      </c>
      <c r="R7" s="10">
        <v>2619.4228982488762</v>
      </c>
      <c r="S7" s="10">
        <v>2383.4783401107038</v>
      </c>
      <c r="T7" s="10">
        <v>2826.3812193856934</v>
      </c>
      <c r="U7" s="10">
        <v>3028.7816214663421</v>
      </c>
      <c r="V7" s="10">
        <v>2948.2233265559639</v>
      </c>
      <c r="W7" s="10">
        <v>2753.7090000000007</v>
      </c>
    </row>
    <row r="8" spans="1:23" x14ac:dyDescent="0.25">
      <c r="A8" s="4" t="s">
        <v>4</v>
      </c>
      <c r="B8" s="5">
        <v>2161.0629330513766</v>
      </c>
      <c r="C8" s="5">
        <v>2238.2660669486227</v>
      </c>
      <c r="D8" s="5">
        <v>2022.1745678379282</v>
      </c>
      <c r="E8" s="5">
        <v>2135.441432162072</v>
      </c>
      <c r="F8" s="5">
        <v>3112.9989851621986</v>
      </c>
      <c r="G8" s="5">
        <v>3248.9510148378022</v>
      </c>
      <c r="H8" s="5">
        <v>2734.9572146437886</v>
      </c>
      <c r="I8" s="5">
        <v>2843.290785356211</v>
      </c>
      <c r="J8" s="5">
        <v>2606.2518771570972</v>
      </c>
      <c r="K8" s="5">
        <v>2669.2261228429029</v>
      </c>
      <c r="L8" s="5">
        <v>2804.7838023211248</v>
      </c>
      <c r="M8" s="5">
        <v>2749.8461976788744</v>
      </c>
      <c r="N8" s="5">
        <v>2847.4955737668788</v>
      </c>
      <c r="O8" s="5">
        <v>2523.7434262331203</v>
      </c>
      <c r="P8" s="5">
        <v>2490.0819533750869</v>
      </c>
      <c r="Q8" s="5">
        <v>2252.7340466249134</v>
      </c>
      <c r="R8" s="5">
        <v>1865.9770280390294</v>
      </c>
      <c r="S8" s="5">
        <v>1971.2249719609711</v>
      </c>
      <c r="T8" s="5">
        <v>2377.2979037535229</v>
      </c>
      <c r="U8" s="5">
        <v>2619.4140962464776</v>
      </c>
      <c r="V8" s="5">
        <v>2680.9385703457269</v>
      </c>
      <c r="W8" s="5">
        <v>2810.9684296542723</v>
      </c>
    </row>
    <row r="9" spans="1:23" x14ac:dyDescent="0.25">
      <c r="A9" s="9" t="s">
        <v>9</v>
      </c>
      <c r="B9" s="10">
        <v>2199.6644999999999</v>
      </c>
      <c r="C9" s="10">
        <v>2140.5011892793095</v>
      </c>
      <c r="D9" s="10">
        <v>2131.9606889828742</v>
      </c>
      <c r="E9" s="10">
        <v>2423.5383283873994</v>
      </c>
      <c r="F9" s="10">
        <v>2832.4638107206906</v>
      </c>
      <c r="G9" s="10">
        <v>3032.3024048812636</v>
      </c>
      <c r="H9" s="10">
        <v>2942.3996716126007</v>
      </c>
      <c r="I9" s="10">
        <v>2728.1666257190323</v>
      </c>
      <c r="J9" s="10">
        <v>2706.2562617854037</v>
      </c>
      <c r="K9" s="10">
        <v>2693.4206007737084</v>
      </c>
      <c r="L9" s="10">
        <v>2741.2853742809675</v>
      </c>
      <c r="M9" s="10">
        <v>2800.7085245889593</v>
      </c>
      <c r="N9" s="10">
        <v>2707.0283992262916</v>
      </c>
      <c r="O9" s="10">
        <v>2620.4403177916956</v>
      </c>
      <c r="P9" s="10">
        <v>2422.1864754110402</v>
      </c>
      <c r="Q9" s="10">
        <v>2202.9310093463432</v>
      </c>
      <c r="R9" s="10">
        <v>2029.9786822083045</v>
      </c>
      <c r="S9" s="10">
        <v>2071.4999679178413</v>
      </c>
      <c r="T9" s="10">
        <v>2322.6456573203236</v>
      </c>
      <c r="U9" s="10">
        <v>2559.2168567819094</v>
      </c>
      <c r="V9" s="10">
        <v>2703.7736987488256</v>
      </c>
      <c r="W9" s="10">
        <v>2745.9534999999996</v>
      </c>
    </row>
    <row r="10" spans="1:23" x14ac:dyDescent="0.25">
      <c r="A10" s="4" t="s">
        <v>5</v>
      </c>
      <c r="B10" s="5">
        <v>3873.9500077131129</v>
      </c>
      <c r="C10" s="5">
        <v>3841.1479922868871</v>
      </c>
      <c r="D10" s="5">
        <v>2081.8182342071577</v>
      </c>
      <c r="E10" s="5">
        <v>2128.0347657928423</v>
      </c>
      <c r="F10" s="5">
        <v>3607.5027766077419</v>
      </c>
      <c r="G10" s="5">
        <v>3881.8302233922582</v>
      </c>
      <c r="H10" s="5">
        <v>3173.5407560794879</v>
      </c>
      <c r="I10" s="5">
        <v>3628.4872439205119</v>
      </c>
      <c r="J10" s="5">
        <v>4129.6536877758781</v>
      </c>
      <c r="K10" s="5">
        <v>4325.1623122241235</v>
      </c>
      <c r="L10" s="5">
        <v>5738.395890271514</v>
      </c>
      <c r="M10" s="5">
        <v>6329.6441097284869</v>
      </c>
      <c r="N10" s="5">
        <v>6521.15424165493</v>
      </c>
      <c r="O10" s="5">
        <v>6097.685758345071</v>
      </c>
      <c r="P10" s="5">
        <v>4487.293184786342</v>
      </c>
      <c r="Q10" s="5">
        <v>3766.0028152136592</v>
      </c>
      <c r="R10" s="5">
        <v>2818.5257603384657</v>
      </c>
      <c r="S10" s="5">
        <v>2846.5412396615343</v>
      </c>
      <c r="T10" s="5">
        <v>1960.2723349912853</v>
      </c>
      <c r="U10" s="5">
        <v>2006.6796650087144</v>
      </c>
      <c r="V10" s="5">
        <v>3075.8146504905412</v>
      </c>
      <c r="W10" s="5">
        <v>3244.1983495094587</v>
      </c>
    </row>
    <row r="11" spans="1:23" x14ac:dyDescent="0.25">
      <c r="A11" s="9" t="s">
        <v>10</v>
      </c>
      <c r="B11" s="10">
        <v>3857.549</v>
      </c>
      <c r="C11" s="10">
        <v>3265.6387447357192</v>
      </c>
      <c r="D11" s="10">
        <v>2683.6669974289625</v>
      </c>
      <c r="E11" s="10">
        <v>2605.7852588692472</v>
      </c>
      <c r="F11" s="10">
        <v>3205.7892552642807</v>
      </c>
      <c r="G11" s="10">
        <v>3554.2912520264963</v>
      </c>
      <c r="H11" s="10">
        <v>3561.2860744640857</v>
      </c>
      <c r="I11" s="10">
        <v>3643.8938959252932</v>
      </c>
      <c r="J11" s="10">
        <v>4027.7677479735044</v>
      </c>
      <c r="K11" s="10">
        <v>4731.0706300905049</v>
      </c>
      <c r="L11" s="10">
        <v>5464.4007707413757</v>
      </c>
      <c r="M11" s="10">
        <v>6196.3980805516439</v>
      </c>
      <c r="N11" s="10">
        <v>6316.161369909496</v>
      </c>
      <c r="O11" s="10">
        <v>5702.0443949287801</v>
      </c>
      <c r="P11" s="10">
        <v>4783.6605861150238</v>
      </c>
      <c r="Q11" s="10">
        <v>3690.6072534461559</v>
      </c>
      <c r="R11" s="10">
        <v>3143.6899384045532</v>
      </c>
      <c r="S11" s="10">
        <v>2541.7797783304286</v>
      </c>
      <c r="T11" s="10">
        <v>2271.1644132205115</v>
      </c>
      <c r="U11" s="10">
        <v>2347.5888834968468</v>
      </c>
      <c r="V11" s="10">
        <v>2775.5642216695719</v>
      </c>
      <c r="W11" s="10">
        <v>3160.0065</v>
      </c>
    </row>
    <row r="12" spans="1:23" x14ac:dyDescent="0.25">
      <c r="A12" s="4" t="s">
        <v>6</v>
      </c>
      <c r="B12" s="5">
        <v>2874.4444681763575</v>
      </c>
      <c r="C12" s="5">
        <v>3075.8205318236414</v>
      </c>
      <c r="D12" s="5">
        <v>2219.0138679588017</v>
      </c>
      <c r="E12" s="5">
        <v>2408.4201320411994</v>
      </c>
      <c r="F12" s="5">
        <v>2752.115301285829</v>
      </c>
      <c r="G12" s="5">
        <v>3114.875698714171</v>
      </c>
      <c r="H12" s="5">
        <v>3364.5198647546449</v>
      </c>
      <c r="I12" s="5">
        <v>3477.8261352453542</v>
      </c>
      <c r="J12" s="5">
        <v>2669.6008422453324</v>
      </c>
      <c r="K12" s="5">
        <v>2866.9391577546685</v>
      </c>
      <c r="L12" s="5">
        <v>5906.6721415223119</v>
      </c>
      <c r="M12" s="5">
        <v>6457.8878584776876</v>
      </c>
      <c r="N12" s="5">
        <v>4262.9146248832649</v>
      </c>
      <c r="O12" s="5">
        <v>4084.2733751167357</v>
      </c>
      <c r="P12" s="5">
        <v>2418.6560330801703</v>
      </c>
      <c r="Q12" s="5">
        <v>2085.8749669198301</v>
      </c>
      <c r="R12" s="5">
        <v>3056.0030070728076</v>
      </c>
      <c r="S12" s="5">
        <v>3134.5529929271925</v>
      </c>
      <c r="T12" s="5">
        <v>4406.8093834958336</v>
      </c>
      <c r="U12" s="5">
        <v>4750.4396165041653</v>
      </c>
      <c r="V12" s="5">
        <v>5081.3281133148848</v>
      </c>
      <c r="W12" s="5">
        <v>5193.4218866851143</v>
      </c>
    </row>
    <row r="13" spans="1:23" x14ac:dyDescent="0.25">
      <c r="A13" s="9" t="s">
        <v>11</v>
      </c>
      <c r="B13" s="10">
        <v>3096.2980415209686</v>
      </c>
      <c r="C13" s="10">
        <v>2898.917195080247</v>
      </c>
      <c r="D13" s="10">
        <v>2812.7886280832777</v>
      </c>
      <c r="E13" s="10">
        <v>2545.043668526388</v>
      </c>
      <c r="F13" s="10">
        <v>2615.7900226343022</v>
      </c>
      <c r="G13" s="10">
        <v>2932.7472808785824</v>
      </c>
      <c r="H13" s="10">
        <v>3422.5879747369841</v>
      </c>
      <c r="I13" s="10">
        <v>3458.4607919941459</v>
      </c>
      <c r="J13" s="10">
        <v>3248.6051083604289</v>
      </c>
      <c r="K13" s="10">
        <v>3603.8855755628078</v>
      </c>
      <c r="L13" s="10">
        <v>4466.5138879617798</v>
      </c>
      <c r="M13" s="10">
        <v>4985.6762633679191</v>
      </c>
      <c r="N13" s="10">
        <v>4811.1078146513</v>
      </c>
      <c r="O13" s="10">
        <v>3977.1406738696696</v>
      </c>
      <c r="P13" s="10">
        <v>3272.6490542683873</v>
      </c>
      <c r="Q13" s="10">
        <v>2973.0316650273635</v>
      </c>
      <c r="R13" s="10">
        <v>3209.3896141260193</v>
      </c>
      <c r="S13" s="10">
        <v>3890.7097117815101</v>
      </c>
      <c r="T13" s="10">
        <v>4344.8993062045311</v>
      </c>
      <c r="U13" s="10">
        <v>4832.3185511621487</v>
      </c>
      <c r="V13" s="10">
        <v>5048.4512649103281</v>
      </c>
      <c r="W13" s="10">
        <v>5137.375</v>
      </c>
    </row>
    <row r="14" spans="1:23" x14ac:dyDescent="0.25">
      <c r="A14" s="4" t="s">
        <v>7</v>
      </c>
      <c r="B14" s="5">
        <v>2465.5555186179336</v>
      </c>
      <c r="C14" s="5">
        <v>2555.400481382067</v>
      </c>
      <c r="D14" s="5">
        <v>2794.3316297863958</v>
      </c>
      <c r="E14" s="5">
        <v>2895.5073702136046</v>
      </c>
      <c r="F14" s="5">
        <v>3234.6639705563048</v>
      </c>
      <c r="G14" s="5">
        <v>3566.0860294436957</v>
      </c>
      <c r="H14" s="5">
        <v>2858.1723678990643</v>
      </c>
      <c r="I14" s="5">
        <v>2891.3646321009364</v>
      </c>
      <c r="J14" s="5">
        <v>2986.7655994968995</v>
      </c>
      <c r="K14" s="5">
        <v>3233.2994005030996</v>
      </c>
      <c r="L14" s="5">
        <v>2945.8823382646428</v>
      </c>
      <c r="M14" s="5">
        <v>3243.1066617353558</v>
      </c>
      <c r="N14" s="5">
        <v>3764.0543893572885</v>
      </c>
      <c r="O14" s="5">
        <v>3631.9036106427106</v>
      </c>
      <c r="P14" s="5">
        <v>4267.3897284017276</v>
      </c>
      <c r="Q14" s="5">
        <v>3611.9652715982729</v>
      </c>
      <c r="R14" s="5">
        <v>2692.9700907572187</v>
      </c>
      <c r="S14" s="5">
        <v>2733.8449092427813</v>
      </c>
      <c r="T14" s="5">
        <v>3790.9646792010558</v>
      </c>
      <c r="U14" s="5">
        <v>4061.1653207989439</v>
      </c>
      <c r="V14" s="5">
        <v>3229.3078401221669</v>
      </c>
      <c r="W14" s="5">
        <v>3328.312159877833</v>
      </c>
    </row>
    <row r="15" spans="1:23" x14ac:dyDescent="0.25">
      <c r="A15" s="9" t="s">
        <v>12</v>
      </c>
      <c r="B15" s="10">
        <v>2510.4780000000001</v>
      </c>
      <c r="C15" s="10">
        <v>2605.0958765954651</v>
      </c>
      <c r="D15" s="10">
        <v>2748.4131604606896</v>
      </c>
      <c r="E15" s="10">
        <v>2974.8343235187681</v>
      </c>
      <c r="F15" s="10">
        <v>3232.0857900712017</v>
      </c>
      <c r="G15" s="10">
        <v>3219.6407892996881</v>
      </c>
      <c r="H15" s="10">
        <v>3105.2076764812323</v>
      </c>
      <c r="I15" s="10">
        <v>2912.1008664989663</v>
      </c>
      <c r="J15" s="10">
        <v>3037.1432107003116</v>
      </c>
      <c r="K15" s="10">
        <v>3055.3157794215472</v>
      </c>
      <c r="L15" s="10">
        <v>3140.762800167699</v>
      </c>
      <c r="M15" s="10">
        <v>3317.6811297857626</v>
      </c>
      <c r="N15" s="10">
        <v>3546.3548872451179</v>
      </c>
      <c r="O15" s="10">
        <v>3887.7825761339086</v>
      </c>
      <c r="P15" s="10">
        <v>3837.0862035475707</v>
      </c>
      <c r="Q15" s="10">
        <v>3524.1083635857394</v>
      </c>
      <c r="R15" s="10">
        <v>3012.9267571994242</v>
      </c>
      <c r="S15" s="10">
        <v>3072.5932264003518</v>
      </c>
      <c r="T15" s="10">
        <v>3528.658303080927</v>
      </c>
      <c r="U15" s="10">
        <v>3693.8126133740552</v>
      </c>
      <c r="V15" s="10">
        <v>3539.5951069329808</v>
      </c>
      <c r="W15" s="10">
        <v>3278.81</v>
      </c>
    </row>
    <row r="16" spans="1:23" x14ac:dyDescent="0.25">
      <c r="A16" s="3" t="s">
        <v>0</v>
      </c>
    </row>
    <row r="17" spans="1:23" x14ac:dyDescent="0.25">
      <c r="A17" s="3" t="s">
        <v>1</v>
      </c>
    </row>
    <row r="19" spans="1:23" s="14" customFormat="1" x14ac:dyDescent="0.25">
      <c r="A19" s="13" t="s">
        <v>13</v>
      </c>
    </row>
    <row r="20" spans="1:23" x14ac:dyDescent="0.25">
      <c r="B20" s="2">
        <v>1994</v>
      </c>
      <c r="C20" s="2">
        <v>1995</v>
      </c>
      <c r="D20" s="2">
        <v>1996</v>
      </c>
      <c r="E20" s="2">
        <v>1997</v>
      </c>
      <c r="F20" s="2">
        <v>1998</v>
      </c>
      <c r="G20" s="2">
        <v>1999</v>
      </c>
      <c r="H20" s="2">
        <v>2000</v>
      </c>
      <c r="I20" s="2">
        <v>2001</v>
      </c>
      <c r="J20" s="2">
        <v>2002</v>
      </c>
      <c r="K20" s="2">
        <v>2003</v>
      </c>
      <c r="L20" s="2">
        <v>2004</v>
      </c>
      <c r="M20" s="2">
        <v>2005</v>
      </c>
      <c r="N20" s="2">
        <v>2006</v>
      </c>
      <c r="O20" s="2">
        <v>2007</v>
      </c>
      <c r="P20" s="2">
        <v>2008</v>
      </c>
      <c r="Q20" s="2">
        <v>2009</v>
      </c>
      <c r="R20" s="2">
        <v>2010</v>
      </c>
      <c r="S20" s="2">
        <v>2011</v>
      </c>
      <c r="T20" s="2">
        <v>2012</v>
      </c>
      <c r="U20" s="2">
        <v>2013</v>
      </c>
      <c r="V20" s="11">
        <v>2014</v>
      </c>
      <c r="W20" s="11">
        <v>2015</v>
      </c>
    </row>
    <row r="21" spans="1:23" x14ac:dyDescent="0.25">
      <c r="B21">
        <v>148.22499999999999</v>
      </c>
      <c r="C21">
        <v>152.38300000000001</v>
      </c>
      <c r="D21">
        <v>156.85</v>
      </c>
      <c r="E21">
        <v>160.517</v>
      </c>
      <c r="F21">
        <v>163.00800000000001</v>
      </c>
      <c r="G21">
        <v>166.57499999999999</v>
      </c>
      <c r="H21">
        <v>172.2</v>
      </c>
      <c r="I21">
        <v>177.06700000000001</v>
      </c>
      <c r="J21">
        <v>179.875</v>
      </c>
      <c r="K21">
        <v>183.958</v>
      </c>
      <c r="L21">
        <v>188.88300000000001</v>
      </c>
      <c r="M21">
        <v>195.292</v>
      </c>
      <c r="N21">
        <v>201.59200000000001</v>
      </c>
      <c r="O21">
        <v>207.34200000000001</v>
      </c>
      <c r="P21">
        <v>215.303</v>
      </c>
      <c r="Q21">
        <v>214.53700000000001</v>
      </c>
      <c r="R21">
        <v>218.05600000000001</v>
      </c>
      <c r="S21">
        <v>224.93899999999999</v>
      </c>
      <c r="T21">
        <v>229.59399999999999</v>
      </c>
      <c r="U21">
        <v>232.95699999999999</v>
      </c>
      <c r="V21" s="6">
        <v>236.73599999999999</v>
      </c>
      <c r="W21" s="6">
        <v>237.017</v>
      </c>
    </row>
    <row r="23" spans="1:23" s="14" customFormat="1" x14ac:dyDescent="0.25">
      <c r="A23" s="13" t="s">
        <v>14</v>
      </c>
      <c r="D23" s="15"/>
      <c r="E23" s="15"/>
      <c r="F23" s="15"/>
      <c r="G23" s="15"/>
    </row>
    <row r="24" spans="1:23" x14ac:dyDescent="0.25">
      <c r="B24" s="2">
        <v>1994</v>
      </c>
      <c r="C24" s="2">
        <v>1995</v>
      </c>
      <c r="D24" s="2">
        <v>1996</v>
      </c>
      <c r="E24" s="2">
        <v>1997</v>
      </c>
      <c r="F24" s="2">
        <v>1998</v>
      </c>
      <c r="G24" s="2">
        <v>1999</v>
      </c>
      <c r="H24" s="2">
        <v>2000</v>
      </c>
      <c r="I24" s="2">
        <v>2001</v>
      </c>
      <c r="J24" s="2">
        <v>2002</v>
      </c>
      <c r="K24" s="2">
        <v>2003</v>
      </c>
      <c r="L24" s="2">
        <v>2004</v>
      </c>
      <c r="M24" s="2">
        <v>2005</v>
      </c>
      <c r="N24" s="2">
        <v>2006</v>
      </c>
      <c r="O24" s="2">
        <v>2007</v>
      </c>
      <c r="P24" s="2">
        <v>2008</v>
      </c>
      <c r="Q24" s="2">
        <v>2009</v>
      </c>
      <c r="R24" s="2">
        <v>2010</v>
      </c>
      <c r="S24" s="2">
        <v>2011</v>
      </c>
      <c r="T24" s="2">
        <v>2012</v>
      </c>
      <c r="U24" s="2">
        <v>2013</v>
      </c>
      <c r="V24" s="11">
        <v>2014</v>
      </c>
      <c r="W24" s="11">
        <v>2015</v>
      </c>
    </row>
    <row r="26" spans="1:23" x14ac:dyDescent="0.25">
      <c r="A26" s="4" t="s">
        <v>3</v>
      </c>
      <c r="B26" s="5">
        <f>B6/$W$21*B$21</f>
        <v>1354.5850942120737</v>
      </c>
      <c r="C26" s="5">
        <f t="shared" ref="C26:W26" si="0">C6/$W$21*C$21</f>
        <v>1507.9535275811954</v>
      </c>
      <c r="D26" s="5">
        <f t="shared" si="0"/>
        <v>1602.9509020794883</v>
      </c>
      <c r="E26" s="5">
        <f t="shared" si="0"/>
        <v>1763.3823781818023</v>
      </c>
      <c r="F26" s="5">
        <f t="shared" si="0"/>
        <v>2048.7133938216098</v>
      </c>
      <c r="G26" s="5">
        <f t="shared" si="0"/>
        <v>2173.8139727288385</v>
      </c>
      <c r="H26" s="5">
        <f t="shared" si="0"/>
        <v>2318.7645658788488</v>
      </c>
      <c r="I26" s="5">
        <f t="shared" si="0"/>
        <v>2540.3213535942918</v>
      </c>
      <c r="J26" s="5">
        <f t="shared" si="0"/>
        <v>2548.7630223013862</v>
      </c>
      <c r="K26" s="5">
        <f t="shared" si="0"/>
        <v>2757.2423855801844</v>
      </c>
      <c r="L26" s="5">
        <f t="shared" si="0"/>
        <v>2621.4429108627623</v>
      </c>
      <c r="M26" s="5">
        <f t="shared" si="0"/>
        <v>2807.0294184680865</v>
      </c>
      <c r="N26" s="5">
        <f t="shared" si="0"/>
        <v>3218.640252667436</v>
      </c>
      <c r="O26" s="5">
        <f t="shared" si="0"/>
        <v>3148.1393300994523</v>
      </c>
      <c r="P26" s="5">
        <f t="shared" si="0"/>
        <v>4016.9772321308874</v>
      </c>
      <c r="Q26" s="5">
        <f t="shared" si="0"/>
        <v>3434.8781439215645</v>
      </c>
      <c r="R26" s="5">
        <f t="shared" si="0"/>
        <v>1847.8629252285698</v>
      </c>
      <c r="S26" s="5">
        <f t="shared" si="0"/>
        <v>1950.2118940759326</v>
      </c>
      <c r="T26" s="5">
        <f t="shared" si="0"/>
        <v>2990.2851579596854</v>
      </c>
      <c r="U26" s="5">
        <f t="shared" si="0"/>
        <v>3280.0862783154475</v>
      </c>
      <c r="V26" s="5">
        <f t="shared" si="0"/>
        <v>2658.9727270295716</v>
      </c>
      <c r="W26" s="5">
        <f t="shared" si="0"/>
        <v>2845.2891356009741</v>
      </c>
    </row>
    <row r="27" spans="1:23" x14ac:dyDescent="0.25">
      <c r="A27" s="9" t="s">
        <v>8</v>
      </c>
      <c r="B27" s="10">
        <f t="shared" ref="B27:W27" si="1">B7/$W$21*B$21</f>
        <v>1410.6959176451478</v>
      </c>
      <c r="C27" s="10">
        <f t="shared" si="1"/>
        <v>1485.9457107349469</v>
      </c>
      <c r="D27" s="10">
        <f t="shared" si="1"/>
        <v>1626.0690163994277</v>
      </c>
      <c r="E27" s="10">
        <f t="shared" si="1"/>
        <v>1807.0715912336286</v>
      </c>
      <c r="F27" s="10">
        <f t="shared" si="1"/>
        <v>1988.9084704360578</v>
      </c>
      <c r="G27" s="10">
        <f t="shared" si="1"/>
        <v>2170.1263345619436</v>
      </c>
      <c r="H27" s="10">
        <f t="shared" si="1"/>
        <v>2345.4937524178149</v>
      </c>
      <c r="I27" s="10">
        <f t="shared" si="1"/>
        <v>2477.8657836082803</v>
      </c>
      <c r="J27" s="10">
        <f t="shared" si="1"/>
        <v>2608.4714754981323</v>
      </c>
      <c r="K27" s="10">
        <f t="shared" si="1"/>
        <v>2638.9835123202424</v>
      </c>
      <c r="L27" s="10">
        <f t="shared" si="1"/>
        <v>2722.4709989147491</v>
      </c>
      <c r="M27" s="10">
        <f t="shared" si="1"/>
        <v>2878.4914712117575</v>
      </c>
      <c r="N27" s="10">
        <f t="shared" si="1"/>
        <v>3059.0193244640013</v>
      </c>
      <c r="O27" s="10">
        <f t="shared" si="1"/>
        <v>3442.3436729908894</v>
      </c>
      <c r="P27" s="10">
        <f t="shared" si="1"/>
        <v>3577.7110853533254</v>
      </c>
      <c r="Q27" s="10">
        <f t="shared" si="1"/>
        <v>3085.2019591125741</v>
      </c>
      <c r="R27" s="10">
        <f t="shared" si="1"/>
        <v>2409.8730449738077</v>
      </c>
      <c r="S27" s="10">
        <f t="shared" si="1"/>
        <v>2262.0201687902622</v>
      </c>
      <c r="T27" s="10">
        <f t="shared" si="1"/>
        <v>2737.8634008684562</v>
      </c>
      <c r="U27" s="10">
        <f t="shared" si="1"/>
        <v>2976.899885628181</v>
      </c>
      <c r="V27" s="10">
        <f t="shared" si="1"/>
        <v>2944.7280044703657</v>
      </c>
      <c r="W27" s="10">
        <f t="shared" si="1"/>
        <v>2753.7090000000007</v>
      </c>
    </row>
    <row r="28" spans="1:23" x14ac:dyDescent="0.25">
      <c r="A28" s="4" t="s">
        <v>4</v>
      </c>
      <c r="B28" s="5">
        <f t="shared" ref="B28:W28" si="2">B8/$W$21*B$21</f>
        <v>1351.4792325088085</v>
      </c>
      <c r="C28" s="5">
        <f t="shared" si="2"/>
        <v>1439.0263064667597</v>
      </c>
      <c r="D28" s="5">
        <f t="shared" si="2"/>
        <v>1338.2081494803285</v>
      </c>
      <c r="E28" s="5">
        <f t="shared" si="2"/>
        <v>1446.2028140021994</v>
      </c>
      <c r="F28" s="5">
        <f t="shared" si="2"/>
        <v>2140.9592500677995</v>
      </c>
      <c r="G28" s="5">
        <f t="shared" si="2"/>
        <v>2283.3552669074661</v>
      </c>
      <c r="H28" s="5">
        <f t="shared" si="2"/>
        <v>1987.0289150637311</v>
      </c>
      <c r="I28" s="5">
        <f t="shared" si="2"/>
        <v>2124.1217697071024</v>
      </c>
      <c r="J28" s="5">
        <f t="shared" si="2"/>
        <v>1977.9153242325776</v>
      </c>
      <c r="K28" s="5">
        <f t="shared" si="2"/>
        <v>2071.6889468094473</v>
      </c>
      <c r="L28" s="5">
        <f t="shared" si="2"/>
        <v>2235.181353800871</v>
      </c>
      <c r="M28" s="5">
        <f t="shared" si="2"/>
        <v>2265.7571551285469</v>
      </c>
      <c r="N28" s="5">
        <f t="shared" si="2"/>
        <v>2421.9036090525688</v>
      </c>
      <c r="O28" s="5">
        <f t="shared" si="2"/>
        <v>2207.7657276989735</v>
      </c>
      <c r="P28" s="5">
        <f t="shared" si="2"/>
        <v>2261.9563778442744</v>
      </c>
      <c r="Q28" s="5">
        <f t="shared" si="2"/>
        <v>2039.072320385327</v>
      </c>
      <c r="R28" s="5">
        <f t="shared" si="2"/>
        <v>1716.7016999880962</v>
      </c>
      <c r="S28" s="5">
        <f t="shared" si="2"/>
        <v>1870.7745603392534</v>
      </c>
      <c r="T28" s="5">
        <f t="shared" si="2"/>
        <v>2302.8446690084943</v>
      </c>
      <c r="U28" s="5">
        <f t="shared" si="2"/>
        <v>2574.5446513089387</v>
      </c>
      <c r="V28" s="5">
        <f t="shared" si="2"/>
        <v>2677.7601327726115</v>
      </c>
      <c r="W28" s="5">
        <f t="shared" si="2"/>
        <v>2810.9684296542723</v>
      </c>
    </row>
    <row r="29" spans="1:23" x14ac:dyDescent="0.25">
      <c r="A29" s="9" t="s">
        <v>9</v>
      </c>
      <c r="B29" s="10">
        <f t="shared" ref="B29:W29" si="3">B9/$W$21*B$21</f>
        <v>1375.6197678331091</v>
      </c>
      <c r="C29" s="10">
        <f t="shared" si="3"/>
        <v>1376.1712987926987</v>
      </c>
      <c r="D29" s="10">
        <f t="shared" si="3"/>
        <v>1410.8609680612101</v>
      </c>
      <c r="E29" s="10">
        <f t="shared" si="3"/>
        <v>1641.3130782085682</v>
      </c>
      <c r="F29" s="10">
        <f t="shared" si="3"/>
        <v>1948.0217067044066</v>
      </c>
      <c r="G29" s="10">
        <f t="shared" si="3"/>
        <v>2131.0951243712325</v>
      </c>
      <c r="H29" s="10">
        <f t="shared" si="3"/>
        <v>2137.7421174501819</v>
      </c>
      <c r="I29" s="10">
        <f t="shared" si="3"/>
        <v>2038.11659043947</v>
      </c>
      <c r="J29" s="10">
        <f t="shared" si="3"/>
        <v>2053.8098325801507</v>
      </c>
      <c r="K29" s="10">
        <f t="shared" si="3"/>
        <v>2090.4672106942958</v>
      </c>
      <c r="L29" s="10">
        <f t="shared" si="3"/>
        <v>2184.5783439597667</v>
      </c>
      <c r="M29" s="10">
        <f t="shared" si="3"/>
        <v>2307.6655648498931</v>
      </c>
      <c r="N29" s="10">
        <f t="shared" si="3"/>
        <v>2302.4309186970836</v>
      </c>
      <c r="O29" s="10">
        <f t="shared" si="3"/>
        <v>2292.355976033642</v>
      </c>
      <c r="P29" s="10">
        <f t="shared" si="3"/>
        <v>2200.2810545885873</v>
      </c>
      <c r="Q29" s="10">
        <f t="shared" si="3"/>
        <v>1993.9928779460397</v>
      </c>
      <c r="R29" s="10">
        <f t="shared" si="3"/>
        <v>1867.5834709223982</v>
      </c>
      <c r="S29" s="10">
        <f t="shared" si="3"/>
        <v>1965.9397059429125</v>
      </c>
      <c r="T29" s="10">
        <f t="shared" si="3"/>
        <v>2249.904045055006</v>
      </c>
      <c r="U29" s="10">
        <f t="shared" si="3"/>
        <v>2515.3785648512271</v>
      </c>
      <c r="V29" s="10">
        <f t="shared" si="3"/>
        <v>2700.5681885561035</v>
      </c>
      <c r="W29" s="10">
        <f t="shared" si="3"/>
        <v>2745.9534999999996</v>
      </c>
    </row>
    <row r="30" spans="1:23" x14ac:dyDescent="0.25">
      <c r="A30" s="4" t="s">
        <v>5</v>
      </c>
      <c r="B30" s="5">
        <f t="shared" ref="B30:W30" si="4">B10/$W$21*B$21</f>
        <v>2422.6795541808233</v>
      </c>
      <c r="C30" s="5">
        <f t="shared" si="4"/>
        <v>2469.551359221713</v>
      </c>
      <c r="D30" s="5">
        <f t="shared" si="4"/>
        <v>1377.6783523350337</v>
      </c>
      <c r="E30" s="5">
        <f t="shared" si="4"/>
        <v>1441.186735553862</v>
      </c>
      <c r="F30" s="5">
        <f t="shared" si="4"/>
        <v>2481.0533109830722</v>
      </c>
      <c r="G30" s="5">
        <f t="shared" si="4"/>
        <v>2728.1413124863002</v>
      </c>
      <c r="H30" s="5">
        <f t="shared" si="4"/>
        <v>2305.6730875713042</v>
      </c>
      <c r="I30" s="5">
        <f t="shared" si="4"/>
        <v>2710.7142138296967</v>
      </c>
      <c r="J30" s="5">
        <f t="shared" si="4"/>
        <v>3134.0429466607297</v>
      </c>
      <c r="K30" s="5">
        <f t="shared" si="4"/>
        <v>3356.9246452031934</v>
      </c>
      <c r="L30" s="5">
        <f t="shared" si="4"/>
        <v>4573.0282255794073</v>
      </c>
      <c r="M30" s="5">
        <f t="shared" si="4"/>
        <v>5215.359478337401</v>
      </c>
      <c r="N30" s="5">
        <f t="shared" si="4"/>
        <v>5546.4904453423205</v>
      </c>
      <c r="O30" s="5">
        <f t="shared" si="4"/>
        <v>5334.2433686477507</v>
      </c>
      <c r="P30" s="5">
        <f t="shared" si="4"/>
        <v>4076.1957351753408</v>
      </c>
      <c r="Q30" s="5">
        <f t="shared" si="4"/>
        <v>3408.8143296366625</v>
      </c>
      <c r="R30" s="5">
        <f t="shared" si="4"/>
        <v>2593.0479805092655</v>
      </c>
      <c r="S30" s="5">
        <f t="shared" si="4"/>
        <v>2701.4861377379088</v>
      </c>
      <c r="T30" s="5">
        <f t="shared" si="4"/>
        <v>1898.8796857608911</v>
      </c>
      <c r="U30" s="5">
        <f t="shared" si="4"/>
        <v>1972.3060992310047</v>
      </c>
      <c r="V30" s="5">
        <f t="shared" si="4"/>
        <v>3072.168060090748</v>
      </c>
      <c r="W30" s="5">
        <f t="shared" si="4"/>
        <v>3244.1983495094587</v>
      </c>
    </row>
    <row r="31" spans="1:23" x14ac:dyDescent="0.25">
      <c r="A31" s="9" t="s">
        <v>10</v>
      </c>
      <c r="B31" s="10">
        <f t="shared" ref="B31:W31" si="5">B11/$W$21*B$21</f>
        <v>2412.4227398245694</v>
      </c>
      <c r="C31" s="10">
        <f t="shared" si="5"/>
        <v>2099.544880067941</v>
      </c>
      <c r="D31" s="10">
        <f t="shared" si="5"/>
        <v>1775.961929088347</v>
      </c>
      <c r="E31" s="10">
        <f t="shared" si="5"/>
        <v>1764.7376871613214</v>
      </c>
      <c r="F31" s="10">
        <f t="shared" si="5"/>
        <v>2204.7755853888957</v>
      </c>
      <c r="G31" s="10">
        <f t="shared" si="5"/>
        <v>2497.9476801508486</v>
      </c>
      <c r="H31" s="10">
        <f t="shared" si="5"/>
        <v>2587.3817575225216</v>
      </c>
      <c r="I31" s="10">
        <f t="shared" si="5"/>
        <v>2722.2239774775817</v>
      </c>
      <c r="J31" s="10">
        <f t="shared" si="5"/>
        <v>3056.7205038741281</v>
      </c>
      <c r="K31" s="10">
        <f t="shared" si="5"/>
        <v>3671.9656858798699</v>
      </c>
      <c r="L31" s="10">
        <f t="shared" si="5"/>
        <v>4354.6767142438866</v>
      </c>
      <c r="M31" s="10">
        <f t="shared" si="5"/>
        <v>5105.5703765851886</v>
      </c>
      <c r="N31" s="10">
        <f t="shared" si="5"/>
        <v>5372.1361880489385</v>
      </c>
      <c r="O31" s="10">
        <f t="shared" si="5"/>
        <v>4988.1370911509439</v>
      </c>
      <c r="P31" s="10">
        <f t="shared" si="5"/>
        <v>4345.4118277267999</v>
      </c>
      <c r="Q31" s="10">
        <f t="shared" si="5"/>
        <v>3340.5696989354265</v>
      </c>
      <c r="R31" s="10">
        <f t="shared" si="5"/>
        <v>2892.1995182149099</v>
      </c>
      <c r="S31" s="10">
        <f t="shared" si="5"/>
        <v>2412.254823737826</v>
      </c>
      <c r="T31" s="10">
        <f t="shared" si="5"/>
        <v>2200.0351126246223</v>
      </c>
      <c r="U31" s="10">
        <f t="shared" si="5"/>
        <v>2307.3756883800525</v>
      </c>
      <c r="V31" s="10">
        <f t="shared" si="5"/>
        <v>2772.2735988607051</v>
      </c>
      <c r="W31" s="10">
        <f t="shared" si="5"/>
        <v>3160.0065</v>
      </c>
    </row>
    <row r="32" spans="1:23" x14ac:dyDescent="0.25">
      <c r="A32" s="4" t="s">
        <v>6</v>
      </c>
      <c r="B32" s="5">
        <f t="shared" ref="B32:W32" si="6">B12/$W$21*B$21</f>
        <v>1797.6116957662978</v>
      </c>
      <c r="C32" s="5">
        <f t="shared" si="6"/>
        <v>1977.5069303082985</v>
      </c>
      <c r="D32" s="5">
        <f t="shared" si="6"/>
        <v>1468.4698784869356</v>
      </c>
      <c r="E32" s="5">
        <f t="shared" si="6"/>
        <v>1631.0744559877867</v>
      </c>
      <c r="F32" s="5">
        <f t="shared" si="6"/>
        <v>1892.7621690933581</v>
      </c>
      <c r="G32" s="5">
        <f t="shared" si="6"/>
        <v>2189.1274445010822</v>
      </c>
      <c r="H32" s="5">
        <f t="shared" si="6"/>
        <v>2444.4251708136962</v>
      </c>
      <c r="I32" s="5">
        <f t="shared" si="6"/>
        <v>2598.160639487839</v>
      </c>
      <c r="J32" s="5">
        <f t="shared" si="6"/>
        <v>2025.9916018634915</v>
      </c>
      <c r="K32" s="5">
        <f t="shared" si="6"/>
        <v>2225.1416294284095</v>
      </c>
      <c r="L32" s="5">
        <f t="shared" si="6"/>
        <v>4707.13051851622</v>
      </c>
      <c r="M32" s="5">
        <f t="shared" si="6"/>
        <v>5321.0269122376221</v>
      </c>
      <c r="N32" s="5">
        <f t="shared" si="6"/>
        <v>3625.7715060922515</v>
      </c>
      <c r="O32" s="5">
        <f t="shared" si="6"/>
        <v>3572.9142219480223</v>
      </c>
      <c r="P32" s="5">
        <f t="shared" si="6"/>
        <v>2197.0740490777453</v>
      </c>
      <c r="Q32" s="5">
        <f t="shared" si="6"/>
        <v>1888.0390764294527</v>
      </c>
      <c r="R32" s="5">
        <f t="shared" si="6"/>
        <v>2811.5274082039186</v>
      </c>
      <c r="S32" s="5">
        <f t="shared" si="6"/>
        <v>2974.821281494786</v>
      </c>
      <c r="T32" s="5">
        <f t="shared" si="6"/>
        <v>4268.7950383067136</v>
      </c>
      <c r="U32" s="5">
        <f t="shared" si="6"/>
        <v>4669.0666143861454</v>
      </c>
      <c r="V32" s="5">
        <f t="shared" si="6"/>
        <v>5075.3038483894088</v>
      </c>
      <c r="W32" s="5">
        <f t="shared" si="6"/>
        <v>5193.4218866851143</v>
      </c>
    </row>
    <row r="33" spans="1:24" x14ac:dyDescent="0.25">
      <c r="A33" s="9" t="s">
        <v>11</v>
      </c>
      <c r="B33" s="10">
        <f t="shared" ref="B33:W33" si="7">B13/$W$21*B$21</f>
        <v>1936.3538362414745</v>
      </c>
      <c r="C33" s="10">
        <f t="shared" si="7"/>
        <v>1863.7722143893193</v>
      </c>
      <c r="D33" s="10">
        <f t="shared" si="7"/>
        <v>1861.410347421755</v>
      </c>
      <c r="E33" s="10">
        <f t="shared" si="7"/>
        <v>1723.6011532541979</v>
      </c>
      <c r="F33" s="10">
        <f t="shared" si="7"/>
        <v>1799.004712782511</v>
      </c>
      <c r="G33" s="10">
        <f t="shared" si="7"/>
        <v>2061.1280132325946</v>
      </c>
      <c r="H33" s="10">
        <f t="shared" si="7"/>
        <v>2486.6134043115417</v>
      </c>
      <c r="I33" s="10">
        <f t="shared" si="7"/>
        <v>2583.6934779194212</v>
      </c>
      <c r="J33" s="10">
        <f t="shared" si="7"/>
        <v>2465.404776308586</v>
      </c>
      <c r="K33" s="10">
        <f t="shared" si="7"/>
        <v>2797.1140581029335</v>
      </c>
      <c r="L33" s="10">
        <f t="shared" si="7"/>
        <v>3559.4431736959164</v>
      </c>
      <c r="M33" s="10">
        <f t="shared" si="7"/>
        <v>4107.9867217357732</v>
      </c>
      <c r="N33" s="10">
        <f t="shared" si="7"/>
        <v>4092.0307259444889</v>
      </c>
      <c r="O33" s="10">
        <f t="shared" si="7"/>
        <v>3479.1947480623126</v>
      </c>
      <c r="P33" s="10">
        <f t="shared" si="7"/>
        <v>2972.8296254325492</v>
      </c>
      <c r="Q33" s="10">
        <f t="shared" si="7"/>
        <v>2691.0529384811025</v>
      </c>
      <c r="R33" s="10">
        <f t="shared" si="7"/>
        <v>2952.6433196684766</v>
      </c>
      <c r="S33" s="10">
        <f t="shared" si="7"/>
        <v>3692.4454864352388</v>
      </c>
      <c r="T33" s="10">
        <f t="shared" si="7"/>
        <v>4208.8238873529035</v>
      </c>
      <c r="U33" s="10">
        <f t="shared" si="7"/>
        <v>4749.5429978570346</v>
      </c>
      <c r="V33" s="10">
        <f t="shared" si="7"/>
        <v>5042.4659777560746</v>
      </c>
      <c r="W33" s="10">
        <f t="shared" si="7"/>
        <v>5137.375</v>
      </c>
    </row>
    <row r="34" spans="1:24" x14ac:dyDescent="0.25">
      <c r="A34" s="4" t="s">
        <v>7</v>
      </c>
      <c r="B34" s="5">
        <f t="shared" ref="B34:W34" si="8">B14/$W$21*B$21</f>
        <v>1541.9019173609624</v>
      </c>
      <c r="C34" s="5">
        <f t="shared" si="8"/>
        <v>1642.918404816716</v>
      </c>
      <c r="D34" s="5">
        <f t="shared" si="8"/>
        <v>1849.1961172911488</v>
      </c>
      <c r="E34" s="5">
        <f t="shared" si="8"/>
        <v>1960.9486093595699</v>
      </c>
      <c r="F34" s="5">
        <f t="shared" si="8"/>
        <v>2224.6341170145693</v>
      </c>
      <c r="G34" s="5">
        <f t="shared" si="8"/>
        <v>2506.2370224692049</v>
      </c>
      <c r="H34" s="5">
        <f t="shared" si="8"/>
        <v>2076.548440627545</v>
      </c>
      <c r="I34" s="5">
        <f t="shared" si="8"/>
        <v>2160.0360367071412</v>
      </c>
      <c r="J34" s="5">
        <f t="shared" si="8"/>
        <v>2266.6916812275272</v>
      </c>
      <c r="K34" s="5">
        <f t="shared" si="8"/>
        <v>2509.4878895511683</v>
      </c>
      <c r="L34" s="5">
        <f t="shared" si="8"/>
        <v>2347.6252492371455</v>
      </c>
      <c r="M34" s="5">
        <f t="shared" si="8"/>
        <v>2672.1829496771165</v>
      </c>
      <c r="N34" s="5">
        <f t="shared" si="8"/>
        <v>3201.4718457296926</v>
      </c>
      <c r="O34" s="5">
        <f t="shared" si="8"/>
        <v>3177.1820520801502</v>
      </c>
      <c r="P34" s="5">
        <f t="shared" si="8"/>
        <v>3876.4384440528615</v>
      </c>
      <c r="Q34" s="5">
        <f t="shared" si="8"/>
        <v>3269.3865565460651</v>
      </c>
      <c r="R34" s="5">
        <f t="shared" si="8"/>
        <v>2477.5365737907241</v>
      </c>
      <c r="S34" s="5">
        <f t="shared" si="8"/>
        <v>2594.5326286306972</v>
      </c>
      <c r="T34" s="5">
        <f t="shared" si="8"/>
        <v>3672.237622434202</v>
      </c>
      <c r="U34" s="5">
        <f t="shared" si="8"/>
        <v>3991.5992930353505</v>
      </c>
      <c r="V34" s="5">
        <f t="shared" si="8"/>
        <v>3225.479272960004</v>
      </c>
      <c r="W34" s="5">
        <f t="shared" si="8"/>
        <v>3328.312159877833</v>
      </c>
    </row>
    <row r="35" spans="1:24" x14ac:dyDescent="0.25">
      <c r="A35" s="9" t="s">
        <v>12</v>
      </c>
      <c r="B35" s="10">
        <f t="shared" ref="B35:W35" si="9">B15/$W$21*B$21</f>
        <v>1569.9954077133709</v>
      </c>
      <c r="C35" s="10">
        <f t="shared" si="9"/>
        <v>1674.8685746729004</v>
      </c>
      <c r="D35" s="10">
        <f t="shared" si="9"/>
        <v>1818.8087952267522</v>
      </c>
      <c r="E35" s="10">
        <f t="shared" si="9"/>
        <v>2014.6718636564553</v>
      </c>
      <c r="F35" s="10">
        <f t="shared" si="9"/>
        <v>2222.8609781911277</v>
      </c>
      <c r="G35" s="10">
        <f t="shared" si="9"/>
        <v>2262.7561081171207</v>
      </c>
      <c r="H35" s="10">
        <f t="shared" si="9"/>
        <v>2256.0270440097888</v>
      </c>
      <c r="I35" s="10">
        <f t="shared" si="9"/>
        <v>2175.5273424622392</v>
      </c>
      <c r="J35" s="10">
        <f t="shared" si="9"/>
        <v>2304.9238452293234</v>
      </c>
      <c r="K35" s="10">
        <f t="shared" si="9"/>
        <v>2371.3479630188085</v>
      </c>
      <c r="L35" s="10">
        <f t="shared" si="9"/>
        <v>2502.9289037667154</v>
      </c>
      <c r="M35" s="10">
        <f t="shared" si="9"/>
        <v>2733.6291624572123</v>
      </c>
      <c r="N35" s="10">
        <f t="shared" si="9"/>
        <v>3016.3101145889023</v>
      </c>
      <c r="O35" s="10">
        <f t="shared" si="9"/>
        <v>3401.0244619616187</v>
      </c>
      <c r="P35" s="10">
        <f t="shared" si="9"/>
        <v>3485.5566093672714</v>
      </c>
      <c r="Q35" s="10">
        <f t="shared" si="9"/>
        <v>3189.8624824320354</v>
      </c>
      <c r="R35" s="10">
        <f t="shared" si="9"/>
        <v>2771.8971928928204</v>
      </c>
      <c r="S35" s="10">
        <f t="shared" si="9"/>
        <v>2916.0188836803636</v>
      </c>
      <c r="T35" s="10">
        <f t="shared" si="9"/>
        <v>3418.146269835338</v>
      </c>
      <c r="U35" s="10">
        <f t="shared" si="9"/>
        <v>3630.5391806232456</v>
      </c>
      <c r="V35" s="10">
        <f t="shared" si="9"/>
        <v>3535.3986728162372</v>
      </c>
      <c r="W35" s="10">
        <f t="shared" si="9"/>
        <v>3278.81</v>
      </c>
    </row>
    <row r="36" spans="1:24" x14ac:dyDescent="0.25">
      <c r="A36" s="3" t="s">
        <v>0</v>
      </c>
    </row>
    <row r="37" spans="1:24" x14ac:dyDescent="0.25">
      <c r="A37" s="3" t="s">
        <v>1</v>
      </c>
    </row>
    <row r="38" spans="1:24" x14ac:dyDescent="0.25">
      <c r="C38" s="12"/>
    </row>
    <row r="39" spans="1:24" s="14" customFormat="1" x14ac:dyDescent="0.25">
      <c r="A39" s="13" t="s">
        <v>15</v>
      </c>
      <c r="D39" s="15"/>
      <c r="E39" s="15"/>
      <c r="F39" s="15"/>
      <c r="G39" s="15"/>
    </row>
    <row r="40" spans="1:24" x14ac:dyDescent="0.25">
      <c r="B40" s="2">
        <v>1994</v>
      </c>
      <c r="C40" s="2">
        <v>1995</v>
      </c>
      <c r="D40" s="2">
        <v>1996</v>
      </c>
      <c r="E40" s="2">
        <v>1997</v>
      </c>
      <c r="F40" s="2">
        <v>1998</v>
      </c>
      <c r="G40" s="2">
        <v>1999</v>
      </c>
      <c r="H40" s="2">
        <v>2000</v>
      </c>
      <c r="I40" s="2">
        <v>2001</v>
      </c>
      <c r="J40" s="2">
        <v>2002</v>
      </c>
      <c r="K40" s="2">
        <v>2003</v>
      </c>
      <c r="L40" s="2">
        <v>2004</v>
      </c>
      <c r="M40" s="2">
        <v>2005</v>
      </c>
      <c r="N40" s="2">
        <v>2006</v>
      </c>
      <c r="O40" s="2">
        <v>2007</v>
      </c>
      <c r="P40" s="2">
        <v>2008</v>
      </c>
      <c r="Q40" s="2">
        <v>2009</v>
      </c>
      <c r="R40" s="2">
        <v>2010</v>
      </c>
      <c r="S40" s="2">
        <v>2011</v>
      </c>
      <c r="T40" s="2">
        <v>2012</v>
      </c>
      <c r="U40" s="2">
        <v>2013</v>
      </c>
      <c r="V40" s="11">
        <v>2014</v>
      </c>
      <c r="W40" s="11">
        <v>2015</v>
      </c>
    </row>
    <row r="42" spans="1:24" x14ac:dyDescent="0.25">
      <c r="A42" s="4" t="s">
        <v>3</v>
      </c>
      <c r="B42" s="16">
        <v>1925.2482639782054</v>
      </c>
      <c r="C42" s="16">
        <v>1958.8267960187716</v>
      </c>
      <c r="D42" s="16">
        <v>2004.5457246078604</v>
      </c>
      <c r="E42" s="16">
        <v>2035.6793661918746</v>
      </c>
      <c r="F42" s="16">
        <v>2071.1440027221856</v>
      </c>
      <c r="G42" s="16">
        <v>2111.8215403566301</v>
      </c>
      <c r="H42" s="16">
        <v>2145.3774857470535</v>
      </c>
      <c r="I42" s="16">
        <v>2171.4140877891305</v>
      </c>
      <c r="J42" s="16">
        <v>2208.4514614303898</v>
      </c>
      <c r="K42" s="16">
        <v>2246.7160826680474</v>
      </c>
      <c r="L42" s="16">
        <v>2282.8496539901694</v>
      </c>
      <c r="M42" s="16">
        <v>2309.1939523590818</v>
      </c>
      <c r="N42" s="16">
        <v>2321.9751878967054</v>
      </c>
      <c r="O42" s="16">
        <v>2334.5456570576971</v>
      </c>
      <c r="P42" s="16">
        <v>2327.0881347676659</v>
      </c>
      <c r="Q42" s="16">
        <v>2294.9761070755408</v>
      </c>
      <c r="R42" s="16">
        <v>2282.3931070755411</v>
      </c>
      <c r="S42" s="16">
        <v>2253.8451070755414</v>
      </c>
      <c r="T42" s="16">
        <v>2245.0891070755411</v>
      </c>
      <c r="U42" s="16">
        <v>2236.6501070755412</v>
      </c>
      <c r="V42" s="16">
        <v>2224.1851070755406</v>
      </c>
      <c r="W42" s="16">
        <v>2218.5181070755411</v>
      </c>
      <c r="X42" s="16"/>
    </row>
    <row r="43" spans="1:24" x14ac:dyDescent="0.25">
      <c r="A43" s="4" t="s">
        <v>4</v>
      </c>
      <c r="B43" s="16">
        <v>1137.4791556454702</v>
      </c>
      <c r="C43" s="16">
        <v>1156.6862985097725</v>
      </c>
      <c r="D43" s="16">
        <v>1181.8544163223119</v>
      </c>
      <c r="E43" s="16">
        <v>1193.0405640182557</v>
      </c>
      <c r="F43" s="16">
        <v>1204.758799299681</v>
      </c>
      <c r="G43" s="16">
        <v>1220.7301225400959</v>
      </c>
      <c r="H43" s="16">
        <v>1234.3248800933711</v>
      </c>
      <c r="I43" s="16">
        <v>1243.3839539439796</v>
      </c>
      <c r="J43" s="16">
        <v>1252.015636934676</v>
      </c>
      <c r="K43" s="16">
        <v>1261.5838390079241</v>
      </c>
      <c r="L43" s="16">
        <v>1268.3364103287734</v>
      </c>
      <c r="M43" s="16">
        <v>1271.0547766366985</v>
      </c>
      <c r="N43" s="16">
        <v>1273.288388971099</v>
      </c>
      <c r="O43" s="16">
        <v>1247.704</v>
      </c>
      <c r="P43" s="16">
        <v>1208.8239999999998</v>
      </c>
      <c r="Q43" s="16">
        <v>1188.048</v>
      </c>
      <c r="R43" s="16">
        <v>1178.3710000000001</v>
      </c>
      <c r="S43" s="16">
        <v>1146.3969999999999</v>
      </c>
      <c r="T43" s="16">
        <v>1136.4069999999999</v>
      </c>
      <c r="U43" s="16">
        <v>1137.2449999999999</v>
      </c>
      <c r="V43" s="16">
        <v>1125.4079999999999</v>
      </c>
      <c r="W43" s="16">
        <v>1139.107</v>
      </c>
      <c r="X43" s="16"/>
    </row>
    <row r="44" spans="1:24" x14ac:dyDescent="0.25">
      <c r="A44" s="4" t="s">
        <v>5</v>
      </c>
      <c r="B44" s="16">
        <v>1946.0764129652266</v>
      </c>
      <c r="C44" s="16">
        <v>1950.65643883031</v>
      </c>
      <c r="D44" s="16">
        <v>1975.8677905786349</v>
      </c>
      <c r="E44" s="16">
        <v>1998.2101671971502</v>
      </c>
      <c r="F44" s="16">
        <v>2026.8450615262868</v>
      </c>
      <c r="G44" s="16">
        <v>2058.2636095709154</v>
      </c>
      <c r="H44" s="16">
        <v>2081.741223998416</v>
      </c>
      <c r="I44" s="16">
        <v>2110.1189952058849</v>
      </c>
      <c r="J44" s="16">
        <v>2126.6284976029424</v>
      </c>
      <c r="K44" s="16">
        <v>2143.1379999999999</v>
      </c>
      <c r="L44" s="16">
        <v>2199.0480000000002</v>
      </c>
      <c r="M44" s="16">
        <v>2184.6514999999999</v>
      </c>
      <c r="N44" s="16">
        <v>2170.2550000000001</v>
      </c>
      <c r="O44" s="16">
        <v>2170.9610000000002</v>
      </c>
      <c r="P44" s="16">
        <v>2121.5079999999998</v>
      </c>
      <c r="Q44" s="16">
        <v>2101.299</v>
      </c>
      <c r="R44" s="16">
        <v>2085.7620000000002</v>
      </c>
      <c r="S44" s="16">
        <v>2064.002</v>
      </c>
      <c r="T44" s="16">
        <v>2047.078</v>
      </c>
      <c r="U44" s="16">
        <v>2055.136</v>
      </c>
      <c r="V44" s="16">
        <v>2071.7739999999999</v>
      </c>
      <c r="W44" s="16">
        <v>2065.3580000000002</v>
      </c>
      <c r="X44" s="16"/>
    </row>
    <row r="45" spans="1:24" x14ac:dyDescent="0.25">
      <c r="A45" s="4" t="s">
        <v>6</v>
      </c>
      <c r="B45" s="16">
        <v>3289.3614405568842</v>
      </c>
      <c r="C45" s="16">
        <v>3326.4129902330005</v>
      </c>
      <c r="D45" s="16">
        <v>3384.2998237291094</v>
      </c>
      <c r="E45" s="16">
        <v>3422.9462675291479</v>
      </c>
      <c r="F45" s="16">
        <v>3470.0549978759714</v>
      </c>
      <c r="G45" s="16">
        <v>3526.9248618233655</v>
      </c>
      <c r="H45" s="16">
        <v>3570.6240216107394</v>
      </c>
      <c r="I45" s="16">
        <v>3611.017158748939</v>
      </c>
      <c r="J45" s="16">
        <v>3680.0047081277994</v>
      </c>
      <c r="K45" s="16">
        <v>3740.418622879502</v>
      </c>
      <c r="L45" s="16">
        <v>3821.2433640662434</v>
      </c>
      <c r="M45" s="16">
        <v>3814.3462374863584</v>
      </c>
      <c r="N45" s="16">
        <v>3821.1437083665041</v>
      </c>
      <c r="O45" s="16">
        <v>3824.8554258869467</v>
      </c>
      <c r="P45" s="16">
        <v>3820.8277528147873</v>
      </c>
      <c r="Q45" s="16">
        <v>3810.5423587804626</v>
      </c>
      <c r="R45" s="16">
        <v>3787.776769085347</v>
      </c>
      <c r="S45" s="16">
        <v>3765.0111793902311</v>
      </c>
      <c r="T45" s="16">
        <v>3719.4799999999996</v>
      </c>
      <c r="U45" s="16">
        <v>3682.3820000000001</v>
      </c>
      <c r="V45" s="16">
        <v>3655.4380000000006</v>
      </c>
      <c r="W45" s="16">
        <v>3649.3099999999995</v>
      </c>
      <c r="X45" s="16"/>
    </row>
    <row r="46" spans="1:24" x14ac:dyDescent="0.25">
      <c r="A46" s="4" t="s">
        <v>7</v>
      </c>
      <c r="B46" s="16">
        <v>1408.193425162319</v>
      </c>
      <c r="C46" s="16">
        <v>1420.68063656355</v>
      </c>
      <c r="D46" s="16">
        <v>1439.9004144874523</v>
      </c>
      <c r="E46" s="16">
        <v>1449.3683601444984</v>
      </c>
      <c r="F46" s="16">
        <v>1463.2884629536281</v>
      </c>
      <c r="G46" s="16">
        <v>1481.4973261314508</v>
      </c>
      <c r="H46" s="16">
        <v>1496.0070159457728</v>
      </c>
      <c r="I46" s="16">
        <v>1486.0030079728863</v>
      </c>
      <c r="J46" s="16">
        <v>1475.9989999999998</v>
      </c>
      <c r="K46" s="16">
        <v>1471.9080000000001</v>
      </c>
      <c r="L46" s="16">
        <v>1504.126</v>
      </c>
      <c r="M46" s="16">
        <v>1519.0300000000002</v>
      </c>
      <c r="N46" s="16">
        <v>1533.9340000000004</v>
      </c>
      <c r="O46" s="16">
        <v>1543.5429999999999</v>
      </c>
      <c r="P46" s="16">
        <v>1537.7389999999998</v>
      </c>
      <c r="Q46" s="16">
        <v>1526.35</v>
      </c>
      <c r="R46" s="16">
        <v>1523.951</v>
      </c>
      <c r="S46" s="16">
        <v>1508.6760000000002</v>
      </c>
      <c r="T46" s="16">
        <v>1503.2339999999999</v>
      </c>
      <c r="U46" s="16">
        <v>1483.78</v>
      </c>
      <c r="V46" s="16">
        <v>1493.9660000000001</v>
      </c>
      <c r="W46" s="16">
        <v>1500.5659999999998</v>
      </c>
      <c r="X46" s="16"/>
    </row>
    <row r="47" spans="1:24" x14ac:dyDescent="0.25">
      <c r="A47" s="3" t="s">
        <v>16</v>
      </c>
    </row>
    <row r="48" spans="1:24" x14ac:dyDescent="0.25">
      <c r="A48" s="3" t="s">
        <v>17</v>
      </c>
    </row>
    <row r="50" spans="1:24" s="14" customFormat="1" x14ac:dyDescent="0.25">
      <c r="A50" s="13" t="s">
        <v>19</v>
      </c>
      <c r="D50" s="15"/>
      <c r="E50" s="15"/>
      <c r="F50" s="15"/>
      <c r="G50" s="15"/>
    </row>
    <row r="51" spans="1:24" x14ac:dyDescent="0.25">
      <c r="B51" s="2">
        <v>1994</v>
      </c>
      <c r="C51" s="2">
        <v>1995</v>
      </c>
      <c r="D51" s="2">
        <v>1996</v>
      </c>
      <c r="E51" s="2">
        <v>1997</v>
      </c>
      <c r="F51" s="2">
        <v>1998</v>
      </c>
      <c r="G51" s="2">
        <v>1999</v>
      </c>
      <c r="H51" s="2">
        <v>2000</v>
      </c>
      <c r="I51" s="2">
        <v>2001</v>
      </c>
      <c r="J51" s="2">
        <v>2002</v>
      </c>
      <c r="K51" s="2">
        <v>2003</v>
      </c>
      <c r="L51" s="2">
        <v>2004</v>
      </c>
      <c r="M51" s="2">
        <v>2005</v>
      </c>
      <c r="N51" s="2">
        <v>2006</v>
      </c>
      <c r="O51" s="2">
        <v>2007</v>
      </c>
      <c r="P51" s="2">
        <v>2008</v>
      </c>
      <c r="Q51" s="2">
        <v>2009</v>
      </c>
      <c r="R51" s="2">
        <v>2010</v>
      </c>
      <c r="S51" s="2">
        <v>2011</v>
      </c>
      <c r="T51" s="2">
        <v>2012</v>
      </c>
      <c r="U51" s="2">
        <v>2013</v>
      </c>
      <c r="V51" s="11">
        <v>2014</v>
      </c>
      <c r="W51" s="11">
        <v>2015</v>
      </c>
    </row>
    <row r="53" spans="1:24" x14ac:dyDescent="0.25">
      <c r="A53" s="4" t="s">
        <v>3</v>
      </c>
      <c r="B53" s="16">
        <f>B27*B42*1000</f>
        <v>2715939866.4474621</v>
      </c>
      <c r="C53" s="16">
        <f t="shared" ref="C53:W53" si="10">C27*C42*1000</f>
        <v>2910710275.6167727</v>
      </c>
      <c r="D53" s="16">
        <f t="shared" si="10"/>
        <v>3259529694.7407818</v>
      </c>
      <c r="E53" s="16">
        <f t="shared" si="10"/>
        <v>3678618351.5058155</v>
      </c>
      <c r="F53" s="16">
        <f t="shared" si="10"/>
        <v>4119315850.5069962</v>
      </c>
      <c r="G53" s="16">
        <f t="shared" si="10"/>
        <v>4582919538.6230917</v>
      </c>
      <c r="H53" s="16">
        <f t="shared" si="10"/>
        <v>5031969489.3975534</v>
      </c>
      <c r="I53" s="16">
        <f t="shared" si="10"/>
        <v>5380472670.1776733</v>
      </c>
      <c r="J53" s="16">
        <f t="shared" si="10"/>
        <v>5760682642.1633358</v>
      </c>
      <c r="K53" s="16">
        <f t="shared" si="10"/>
        <v>5929046699.0256996</v>
      </c>
      <c r="L53" s="16">
        <f t="shared" si="10"/>
        <v>6214991977.8708057</v>
      </c>
      <c r="M53" s="16">
        <f t="shared" si="10"/>
        <v>6646995097.2393866</v>
      </c>
      <c r="N53" s="16">
        <f t="shared" si="10"/>
        <v>7102966970.7019529</v>
      </c>
      <c r="O53" s="16">
        <f t="shared" si="10"/>
        <v>8036308471.8809223</v>
      </c>
      <c r="P53" s="16">
        <f t="shared" si="10"/>
        <v>8325649016.3524723</v>
      </c>
      <c r="Q53" s="16">
        <f t="shared" si="10"/>
        <v>7080464781.666007</v>
      </c>
      <c r="R53" s="16">
        <f t="shared" si="10"/>
        <v>5500277626.7753639</v>
      </c>
      <c r="S53" s="16">
        <f t="shared" si="10"/>
        <v>5098243089.5341225</v>
      </c>
      <c r="T53" s="16">
        <f t="shared" si="10"/>
        <v>6146747297.9505663</v>
      </c>
      <c r="U53" s="16">
        <f t="shared" si="10"/>
        <v>6658283447.9434366</v>
      </c>
      <c r="V53" s="16">
        <f t="shared" si="10"/>
        <v>6549620171.931263</v>
      </c>
      <c r="W53" s="16">
        <f t="shared" si="10"/>
        <v>6109153278.1168823</v>
      </c>
      <c r="X53" s="16"/>
    </row>
    <row r="54" spans="1:24" x14ac:dyDescent="0.25">
      <c r="A54" s="4" t="s">
        <v>4</v>
      </c>
      <c r="B54" s="16">
        <f>B29*B43*1000</f>
        <v>1564738812.0040228</v>
      </c>
      <c r="C54" s="16">
        <f t="shared" ref="C54:W54" si="11">C29*C43*1000</f>
        <v>1591798485.7159128</v>
      </c>
      <c r="D54" s="16">
        <f t="shared" si="11"/>
        <v>1667432265.9199133</v>
      </c>
      <c r="E54" s="16">
        <f t="shared" si="11"/>
        <v>1958153080.5564897</v>
      </c>
      <c r="F54" s="16">
        <f t="shared" si="11"/>
        <v>2346896292.3789158</v>
      </c>
      <c r="G54" s="16">
        <f t="shared" si="11"/>
        <v>2601492012.3182955</v>
      </c>
      <c r="H54" s="16">
        <f t="shared" si="11"/>
        <v>2638668282.7922449</v>
      </c>
      <c r="I54" s="16">
        <f t="shared" si="11"/>
        <v>2534161464.8194504</v>
      </c>
      <c r="J54" s="16">
        <f t="shared" si="11"/>
        <v>2571402025.6805372</v>
      </c>
      <c r="K54" s="16">
        <f t="shared" si="11"/>
        <v>2637299648.9878969</v>
      </c>
      <c r="L54" s="16">
        <f t="shared" si="11"/>
        <v>2770780254.8599067</v>
      </c>
      <c r="M54" s="16">
        <f t="shared" si="11"/>
        <v>2933169339.0824819</v>
      </c>
      <c r="N54" s="16">
        <f t="shared" si="11"/>
        <v>2931658555.1850572</v>
      </c>
      <c r="O54" s="16">
        <f t="shared" si="11"/>
        <v>2860181720.7210789</v>
      </c>
      <c r="P54" s="16">
        <f t="shared" si="11"/>
        <v>2659752545.5319943</v>
      </c>
      <c r="Q54" s="16">
        <f t="shared" si="11"/>
        <v>2368959250.6580367</v>
      </c>
      <c r="R54" s="16">
        <f t="shared" si="11"/>
        <v>2200706202.2142973</v>
      </c>
      <c r="S54" s="16">
        <f t="shared" si="11"/>
        <v>2253747381.0738368</v>
      </c>
      <c r="T54" s="16">
        <f t="shared" si="11"/>
        <v>2556806706.1288242</v>
      </c>
      <c r="U54" s="16">
        <f t="shared" si="11"/>
        <v>2860601695.9842339</v>
      </c>
      <c r="V54" s="16">
        <f t="shared" si="11"/>
        <v>3039241043.946547</v>
      </c>
      <c r="W54" s="16">
        <f t="shared" si="11"/>
        <v>3127934853.5244994</v>
      </c>
      <c r="X54" s="16"/>
    </row>
    <row r="55" spans="1:24" x14ac:dyDescent="0.25">
      <c r="A55" s="4" t="s">
        <v>5</v>
      </c>
      <c r="B55" s="16">
        <f>B31*B44*1000</f>
        <v>4694758992.0735426</v>
      </c>
      <c r="C55" s="16">
        <f t="shared" ref="C55:W55" si="12">C31*C44*1000</f>
        <v>4095490738.9177399</v>
      </c>
      <c r="D55" s="16">
        <f t="shared" si="12"/>
        <v>3509065972.9795623</v>
      </c>
      <c r="E55" s="16">
        <f t="shared" si="12"/>
        <v>3526316788.9217362</v>
      </c>
      <c r="F55" s="16">
        <f t="shared" si="12"/>
        <v>4468738507.0192118</v>
      </c>
      <c r="G55" s="16">
        <f t="shared" si="12"/>
        <v>5141434808.6665802</v>
      </c>
      <c r="H55" s="16">
        <f t="shared" si="12"/>
        <v>5386259266.8561068</v>
      </c>
      <c r="I55" s="16">
        <f t="shared" si="12"/>
        <v>5744216524.0803623</v>
      </c>
      <c r="J55" s="16">
        <f t="shared" si="12"/>
        <v>6500508932.7459459</v>
      </c>
      <c r="K55" s="16">
        <f t="shared" si="12"/>
        <v>7869529196.1052122</v>
      </c>
      <c r="L55" s="16">
        <f t="shared" si="12"/>
        <v>9576143119.1045914</v>
      </c>
      <c r="M55" s="16">
        <f t="shared" si="12"/>
        <v>11153891981.562397</v>
      </c>
      <c r="N55" s="16">
        <f t="shared" si="12"/>
        <v>11658905422.794149</v>
      </c>
      <c r="O55" s="16">
        <f t="shared" si="12"/>
        <v>10829051087.542145</v>
      </c>
      <c r="P55" s="16">
        <f t="shared" si="12"/>
        <v>9218825955.8170261</v>
      </c>
      <c r="Q55" s="16">
        <f t="shared" si="12"/>
        <v>7019535767.8033123</v>
      </c>
      <c r="R55" s="16">
        <f t="shared" si="12"/>
        <v>6032439851.5109673</v>
      </c>
      <c r="S55" s="16">
        <f t="shared" si="12"/>
        <v>4978898780.7045193</v>
      </c>
      <c r="T55" s="16">
        <f t="shared" si="12"/>
        <v>4503643478.2813864</v>
      </c>
      <c r="U55" s="16">
        <f t="shared" si="12"/>
        <v>4741970842.7146273</v>
      </c>
      <c r="V55" s="16">
        <f t="shared" si="12"/>
        <v>5743524363.0060377</v>
      </c>
      <c r="W55" s="16">
        <f t="shared" si="12"/>
        <v>6526544704.8270006</v>
      </c>
      <c r="X55" s="16"/>
    </row>
    <row r="56" spans="1:24" x14ac:dyDescent="0.25">
      <c r="A56" s="4" t="s">
        <v>6</v>
      </c>
      <c r="B56" s="16">
        <f>B33*B45*1000</f>
        <v>6369367644.2071056</v>
      </c>
      <c r="C56" s="16">
        <f t="shared" ref="C56:W56" si="13">C33*C45*1000</f>
        <v>6199676104.7799568</v>
      </c>
      <c r="D56" s="16">
        <f t="shared" si="13"/>
        <v>6299570710.6669865</v>
      </c>
      <c r="E56" s="16">
        <f t="shared" si="13"/>
        <v>5899794134.2403917</v>
      </c>
      <c r="F56" s="16">
        <f t="shared" si="13"/>
        <v>6242645294.7933788</v>
      </c>
      <c r="G56" s="16">
        <f t="shared" si="13"/>
        <v>7269443633.2706375</v>
      </c>
      <c r="H56" s="16">
        <f t="shared" si="13"/>
        <v>8878761553.8940487</v>
      </c>
      <c r="I56" s="16">
        <f t="shared" si="13"/>
        <v>9329761481.7147541</v>
      </c>
      <c r="J56" s="16">
        <f t="shared" si="13"/>
        <v>9072701184.2563591</v>
      </c>
      <c r="K56" s="16">
        <f t="shared" si="13"/>
        <v>10462377513.246269</v>
      </c>
      <c r="L56" s="16">
        <f t="shared" si="13"/>
        <v>13601498607.256409</v>
      </c>
      <c r="M56" s="16">
        <f t="shared" si="13"/>
        <v>15669283695.696768</v>
      </c>
      <c r="N56" s="16">
        <f t="shared" si="13"/>
        <v>15636237462.885202</v>
      </c>
      <c r="O56" s="16">
        <f t="shared" si="13"/>
        <v>13307416909.843504</v>
      </c>
      <c r="P56" s="16">
        <f t="shared" si="13"/>
        <v>11358669937.242674</v>
      </c>
      <c r="Q56" s="16">
        <f t="shared" si="13"/>
        <v>10254371211.802876</v>
      </c>
      <c r="R56" s="16">
        <f t="shared" si="13"/>
        <v>11183953773.635296</v>
      </c>
      <c r="S56" s="16">
        <f t="shared" si="13"/>
        <v>13902098535.717674</v>
      </c>
      <c r="T56" s="16">
        <f t="shared" si="13"/>
        <v>15654636272.531376</v>
      </c>
      <c r="U56" s="16">
        <f t="shared" si="13"/>
        <v>17489631643.534782</v>
      </c>
      <c r="V56" s="16">
        <f t="shared" si="13"/>
        <v>18432421748.796711</v>
      </c>
      <c r="W56" s="16">
        <f t="shared" si="13"/>
        <v>18747873961.249996</v>
      </c>
      <c r="X56" s="16"/>
    </row>
    <row r="57" spans="1:24" x14ac:dyDescent="0.25">
      <c r="A57" s="4" t="s">
        <v>7</v>
      </c>
      <c r="B57" s="16">
        <f>B35*B46*1000</f>
        <v>2210857210.6770034</v>
      </c>
      <c r="C57" s="16">
        <f t="shared" ref="C57:W57" si="14">C35*C46*1000</f>
        <v>2379453352.826582</v>
      </c>
      <c r="D57" s="16">
        <f t="shared" si="14"/>
        <v>2618903538.1204243</v>
      </c>
      <c r="E57" s="16">
        <f t="shared" si="14"/>
        <v>2920001655.2570171</v>
      </c>
      <c r="F57" s="16">
        <f t="shared" si="14"/>
        <v>3252686824.1368937</v>
      </c>
      <c r="G57" s="16">
        <f t="shared" si="14"/>
        <v>3352267123.8631225</v>
      </c>
      <c r="H57" s="16">
        <f t="shared" si="14"/>
        <v>3375032286.0020471</v>
      </c>
      <c r="I57" s="16">
        <f t="shared" si="14"/>
        <v>3232840174.8261471</v>
      </c>
      <c r="J57" s="16">
        <f t="shared" si="14"/>
        <v>3402065290.6346359</v>
      </c>
      <c r="K57" s="16">
        <f t="shared" si="14"/>
        <v>3490406037.5510888</v>
      </c>
      <c r="L57" s="16">
        <f t="shared" si="14"/>
        <v>3764720440.3070145</v>
      </c>
      <c r="M57" s="16">
        <f t="shared" si="14"/>
        <v>4152464706.6473799</v>
      </c>
      <c r="N57" s="16">
        <f t="shared" si="14"/>
        <v>4626820639.3118143</v>
      </c>
      <c r="O57" s="16">
        <f t="shared" si="14"/>
        <v>5249627501.0896225</v>
      </c>
      <c r="P57" s="16">
        <f t="shared" si="14"/>
        <v>5359876334.931818</v>
      </c>
      <c r="Q57" s="16">
        <f t="shared" si="14"/>
        <v>4868846600.0601368</v>
      </c>
      <c r="R57" s="16">
        <f t="shared" si="14"/>
        <v>4224235499.006206</v>
      </c>
      <c r="S57" s="16">
        <f t="shared" si="14"/>
        <v>4399327705.3553562</v>
      </c>
      <c r="T57" s="16">
        <f t="shared" si="14"/>
        <v>5138273689.7896538</v>
      </c>
      <c r="U57" s="16">
        <f t="shared" si="14"/>
        <v>5386921425.4251585</v>
      </c>
      <c r="V57" s="16">
        <f t="shared" si="14"/>
        <v>5281765413.6325827</v>
      </c>
      <c r="W57" s="16">
        <f t="shared" si="14"/>
        <v>4920070806.46</v>
      </c>
      <c r="X57" s="16"/>
    </row>
    <row r="58" spans="1:24" x14ac:dyDescent="0.25">
      <c r="A58" s="3" t="s">
        <v>16</v>
      </c>
    </row>
    <row r="59" spans="1:24" x14ac:dyDescent="0.25">
      <c r="A59" s="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O92"/>
  <sheetViews>
    <sheetView workbookViewId="0">
      <pane xSplit="1" ySplit="4" topLeftCell="B63" activePane="bottomRight" state="frozen"/>
      <selection activeCell="G15" sqref="G15"/>
      <selection pane="topRight" activeCell="G15" sqref="G15"/>
      <selection pane="bottomLeft" activeCell="G15" sqref="G15"/>
      <selection pane="bottomRight" activeCell="N35" sqref="N35"/>
    </sheetView>
  </sheetViews>
  <sheetFormatPr defaultColWidth="8.7109375" defaultRowHeight="15" x14ac:dyDescent="0.25"/>
  <cols>
    <col min="1" max="1" width="5.42578125" style="28" customWidth="1"/>
    <col min="2" max="3" width="14.42578125" style="35" customWidth="1"/>
    <col min="4" max="5" width="15.42578125" style="35" bestFit="1" customWidth="1"/>
    <col min="6" max="6" width="14.42578125" style="35" customWidth="1"/>
    <col min="7" max="7" width="2.7109375" style="6" customWidth="1"/>
    <col min="9" max="9" width="2.42578125" customWidth="1"/>
    <col min="10" max="10" width="8.7109375" style="28"/>
    <col min="11" max="15" width="14.28515625" style="35" customWidth="1"/>
  </cols>
  <sheetData>
    <row r="1" spans="1:15" s="24" customFormat="1" ht="15.75" x14ac:dyDescent="0.25">
      <c r="A1" s="23" t="s">
        <v>296</v>
      </c>
      <c r="B1" s="31"/>
      <c r="C1" s="31"/>
      <c r="D1" s="31"/>
      <c r="E1" s="31"/>
      <c r="F1" s="31"/>
      <c r="J1" s="29"/>
      <c r="K1" s="31"/>
      <c r="L1" s="31"/>
      <c r="M1" s="31"/>
      <c r="N1" s="31"/>
      <c r="O1" s="31"/>
    </row>
    <row r="2" spans="1:15" s="26" customFormat="1" ht="16.5" thickBot="1" x14ac:dyDescent="0.3">
      <c r="A2" s="25"/>
      <c r="B2" s="32"/>
      <c r="C2" s="32"/>
      <c r="D2" s="32"/>
      <c r="E2" s="32"/>
      <c r="F2" s="32"/>
      <c r="J2" s="30"/>
      <c r="K2" s="32"/>
      <c r="L2" s="32"/>
      <c r="M2" s="32"/>
      <c r="N2" s="32"/>
      <c r="O2" s="32"/>
    </row>
    <row r="3" spans="1:15" ht="42.4" customHeight="1" x14ac:dyDescent="0.25">
      <c r="A3" s="416" t="s">
        <v>21</v>
      </c>
      <c r="B3" s="417"/>
      <c r="C3" s="417"/>
      <c r="D3" s="417"/>
      <c r="E3" s="417"/>
      <c r="F3" s="418"/>
      <c r="G3" s="20"/>
      <c r="H3" s="419" t="s">
        <v>20</v>
      </c>
      <c r="J3" s="416" t="s">
        <v>22</v>
      </c>
      <c r="K3" s="417"/>
      <c r="L3" s="417"/>
      <c r="M3" s="417"/>
      <c r="N3" s="417"/>
      <c r="O3" s="418"/>
    </row>
    <row r="4" spans="1:15" s="18" customFormat="1" ht="15.75" thickBot="1" x14ac:dyDescent="0.3">
      <c r="A4" s="27"/>
      <c r="B4" s="33" t="s">
        <v>3</v>
      </c>
      <c r="C4" s="33" t="s">
        <v>4</v>
      </c>
      <c r="D4" s="33" t="s">
        <v>5</v>
      </c>
      <c r="E4" s="33" t="s">
        <v>6</v>
      </c>
      <c r="F4" s="34" t="s">
        <v>7</v>
      </c>
      <c r="G4" s="21"/>
      <c r="H4" s="420"/>
      <c r="J4" s="27"/>
      <c r="K4" s="33" t="s">
        <v>3</v>
      </c>
      <c r="L4" s="33" t="s">
        <v>4</v>
      </c>
      <c r="M4" s="33" t="s">
        <v>5</v>
      </c>
      <c r="N4" s="33" t="s">
        <v>6</v>
      </c>
      <c r="O4" s="34" t="s">
        <v>7</v>
      </c>
    </row>
    <row r="5" spans="1:15" x14ac:dyDescent="0.25">
      <c r="A5" s="28">
        <v>1994</v>
      </c>
      <c r="B5" s="35">
        <v>2715939866.4474621</v>
      </c>
      <c r="C5" s="35">
        <v>1564738812.0040228</v>
      </c>
      <c r="D5" s="35">
        <v>4694758992.0735426</v>
      </c>
      <c r="E5" s="35">
        <v>6369367644.2071056</v>
      </c>
      <c r="F5" s="35">
        <v>2210857210.677</v>
      </c>
      <c r="H5" s="36">
        <v>0.19380969048452421</v>
      </c>
      <c r="J5" s="28" t="s">
        <v>23</v>
      </c>
      <c r="K5" s="35">
        <f>B$5*$H5</f>
        <v>526375464.89076263</v>
      </c>
      <c r="L5" s="35">
        <f t="shared" ref="L5:O5" si="0">C$5*$H5</f>
        <v>303261544.84362179</v>
      </c>
      <c r="M5" s="35">
        <f t="shared" si="0"/>
        <v>909889787.15321016</v>
      </c>
      <c r="N5" s="35">
        <f t="shared" si="0"/>
        <v>1234445171.7059221</v>
      </c>
      <c r="O5" s="35">
        <f t="shared" si="0"/>
        <v>428485551.70678788</v>
      </c>
    </row>
    <row r="6" spans="1:15" x14ac:dyDescent="0.25">
      <c r="H6" s="36">
        <v>0.27563878193909697</v>
      </c>
      <c r="J6" s="28" t="s">
        <v>24</v>
      </c>
      <c r="K6" s="35">
        <f t="shared" ref="K6:K8" si="1">B$5*$H6</f>
        <v>748618356.6074121</v>
      </c>
      <c r="L6" s="35">
        <f t="shared" ref="L6:O8" si="2">C$5*$H6</f>
        <v>431302700.19361848</v>
      </c>
      <c r="M6" s="35">
        <f t="shared" si="2"/>
        <v>1294057650.0727739</v>
      </c>
      <c r="N6" s="35">
        <f t="shared" si="2"/>
        <v>1755644739.1715422</v>
      </c>
      <c r="O6" s="35">
        <f t="shared" si="2"/>
        <v>609397988.59227777</v>
      </c>
    </row>
    <row r="7" spans="1:15" x14ac:dyDescent="0.25">
      <c r="H7" s="36">
        <v>0.29076453822691134</v>
      </c>
      <c r="J7" s="28" t="s">
        <v>25</v>
      </c>
      <c r="K7" s="35">
        <f t="shared" si="1"/>
        <v>789699001.11965561</v>
      </c>
      <c r="L7" s="35">
        <f t="shared" si="2"/>
        <v>454970558.11807555</v>
      </c>
      <c r="M7" s="35">
        <f t="shared" si="2"/>
        <v>1365069430.4169033</v>
      </c>
      <c r="N7" s="35">
        <f t="shared" si="2"/>
        <v>1851986241.8653092</v>
      </c>
      <c r="O7" s="35">
        <f t="shared" si="2"/>
        <v>642838875.94813514</v>
      </c>
    </row>
    <row r="8" spans="1:15" x14ac:dyDescent="0.25">
      <c r="H8" s="36">
        <v>0.23978698934946746</v>
      </c>
      <c r="J8" s="28" t="s">
        <v>26</v>
      </c>
      <c r="K8" s="35">
        <f t="shared" si="1"/>
        <v>651247043.82963169</v>
      </c>
      <c r="L8" s="35">
        <f t="shared" si="2"/>
        <v>375204008.84870702</v>
      </c>
      <c r="M8" s="35">
        <f t="shared" si="2"/>
        <v>1125742124.4306552</v>
      </c>
      <c r="N8" s="35">
        <f t="shared" si="2"/>
        <v>1527291491.4643319</v>
      </c>
      <c r="O8" s="35">
        <f t="shared" si="2"/>
        <v>530134794.42979914</v>
      </c>
    </row>
    <row r="9" spans="1:15" x14ac:dyDescent="0.25">
      <c r="A9" s="28">
        <v>1995</v>
      </c>
      <c r="B9" s="35">
        <v>2910710275.6167727</v>
      </c>
      <c r="C9" s="35">
        <v>1591798485.7159128</v>
      </c>
      <c r="D9" s="35">
        <v>4095490738.9177399</v>
      </c>
      <c r="E9" s="35">
        <v>6199676104.7799568</v>
      </c>
      <c r="F9" s="35">
        <v>2379453352.826582</v>
      </c>
      <c r="H9" s="36">
        <v>0.19380969048452421</v>
      </c>
      <c r="J9" s="28" t="s">
        <v>27</v>
      </c>
      <c r="K9" s="35">
        <f>B$9*$H9</f>
        <v>564123857.60741091</v>
      </c>
      <c r="L9" s="35">
        <f t="shared" ref="L9:O9" si="3">C$9*$H9</f>
        <v>308505971.83033538</v>
      </c>
      <c r="M9" s="35">
        <f t="shared" si="3"/>
        <v>793745792.49188244</v>
      </c>
      <c r="N9" s="35">
        <f t="shared" si="3"/>
        <v>1201557306.971704</v>
      </c>
      <c r="O9" s="35">
        <f t="shared" si="3"/>
        <v>461161117.83368319</v>
      </c>
    </row>
    <row r="10" spans="1:15" x14ac:dyDescent="0.25">
      <c r="H10" s="36">
        <v>0.27563878193909697</v>
      </c>
      <c r="J10" s="28" t="s">
        <v>28</v>
      </c>
      <c r="K10" s="35">
        <f>B$9*$H10</f>
        <v>802304634.94862044</v>
      </c>
      <c r="L10" s="35">
        <f t="shared" ref="L10:O12" si="4">C$9*$H10</f>
        <v>438761395.69523323</v>
      </c>
      <c r="M10" s="35">
        <f t="shared" si="4"/>
        <v>1128876078.718138</v>
      </c>
      <c r="N10" s="35">
        <f t="shared" si="4"/>
        <v>1708871169.9384725</v>
      </c>
      <c r="O10" s="35">
        <f t="shared" si="4"/>
        <v>655869623.8540194</v>
      </c>
    </row>
    <row r="11" spans="1:15" x14ac:dyDescent="0.25">
      <c r="H11" s="36">
        <v>0.29076453822691134</v>
      </c>
      <c r="J11" s="28" t="s">
        <v>29</v>
      </c>
      <c r="K11" s="35">
        <f>B$9*$H11</f>
        <v>846331329.20203674</v>
      </c>
      <c r="L11" s="35">
        <f t="shared" si="4"/>
        <v>462838551.6494841</v>
      </c>
      <c r="M11" s="35">
        <f t="shared" si="4"/>
        <v>1190823473.5140085</v>
      </c>
      <c r="N11" s="35">
        <f t="shared" si="4"/>
        <v>1802645959.7627606</v>
      </c>
      <c r="O11" s="35">
        <f t="shared" si="4"/>
        <v>691860655.36709702</v>
      </c>
    </row>
    <row r="12" spans="1:15" x14ac:dyDescent="0.25">
      <c r="H12" s="36">
        <v>0.23978698934946746</v>
      </c>
      <c r="J12" s="28" t="s">
        <v>30</v>
      </c>
      <c r="K12" s="35">
        <f>B$9*$H12</f>
        <v>697950453.85870457</v>
      </c>
      <c r="L12" s="35">
        <f t="shared" si="4"/>
        <v>381692566.54086</v>
      </c>
      <c r="M12" s="35">
        <f t="shared" si="4"/>
        <v>982045394.19371068</v>
      </c>
      <c r="N12" s="35">
        <f t="shared" si="4"/>
        <v>1486601668.1070194</v>
      </c>
      <c r="O12" s="35">
        <f t="shared" si="4"/>
        <v>570561955.77178228</v>
      </c>
    </row>
    <row r="13" spans="1:15" x14ac:dyDescent="0.25">
      <c r="A13" s="28">
        <v>1996</v>
      </c>
      <c r="B13" s="35">
        <v>3259529694.7407818</v>
      </c>
      <c r="C13" s="35">
        <v>1667432265.9199133</v>
      </c>
      <c r="D13" s="35">
        <v>3509065972.9795623</v>
      </c>
      <c r="E13" s="35">
        <v>6299570710.6669865</v>
      </c>
      <c r="F13" s="35">
        <v>2618903538.1204243</v>
      </c>
      <c r="H13" s="36">
        <v>0.19380969048452421</v>
      </c>
      <c r="J13" s="28" t="s">
        <v>31</v>
      </c>
      <c r="K13" s="35">
        <f>B$13*$H13</f>
        <v>631728441.26282656</v>
      </c>
      <c r="L13" s="35">
        <f t="shared" ref="L13:O13" si="5">C$13*$H13</f>
        <v>323164531.36184728</v>
      </c>
      <c r="M13" s="35">
        <f t="shared" si="5"/>
        <v>680090990.11294472</v>
      </c>
      <c r="N13" s="35">
        <f t="shared" si="5"/>
        <v>1220917849.6197429</v>
      </c>
      <c r="O13" s="35">
        <f t="shared" si="5"/>
        <v>507568884.13194478</v>
      </c>
    </row>
    <row r="14" spans="1:15" x14ac:dyDescent="0.25">
      <c r="H14" s="36">
        <v>0.27563878193909697</v>
      </c>
      <c r="J14" s="28" t="s">
        <v>32</v>
      </c>
      <c r="K14" s="35">
        <f t="shared" ref="K14:K16" si="6">B$13*$H14</f>
        <v>898452794.75266564</v>
      </c>
      <c r="L14" s="35">
        <f t="shared" ref="L14:L16" si="7">C$13*$H14</f>
        <v>459608998.74411333</v>
      </c>
      <c r="M14" s="35">
        <f t="shared" ref="M14:M16" si="8">D$13*$H14</f>
        <v>967234670.53601873</v>
      </c>
      <c r="N14" s="35">
        <f t="shared" ref="N14:N16" si="9">E$13*$H14</f>
        <v>1736405997.4274595</v>
      </c>
      <c r="O14" s="35">
        <f t="shared" ref="O14:O16" si="10">F$13*$H14</f>
        <v>721871381.2635051</v>
      </c>
    </row>
    <row r="15" spans="1:15" x14ac:dyDescent="0.25">
      <c r="H15" s="36">
        <v>0.29076453822691134</v>
      </c>
      <c r="J15" s="28" t="s">
        <v>33</v>
      </c>
      <c r="K15" s="35">
        <f t="shared" si="6"/>
        <v>947755646.52820873</v>
      </c>
      <c r="L15" s="35">
        <f t="shared" si="7"/>
        <v>484830172.82485604</v>
      </c>
      <c r="M15" s="35">
        <f t="shared" si="8"/>
        <v>1020311947.2411698</v>
      </c>
      <c r="N15" s="35">
        <f t="shared" si="9"/>
        <v>1831691768.7148621</v>
      </c>
      <c r="O15" s="35">
        <f t="shared" si="10"/>
        <v>761484277.92240942</v>
      </c>
    </row>
    <row r="16" spans="1:15" x14ac:dyDescent="0.25">
      <c r="H16" s="36">
        <v>0.23978698934946746</v>
      </c>
      <c r="J16" s="28" t="s">
        <v>34</v>
      </c>
      <c r="K16" s="35">
        <f t="shared" si="6"/>
        <v>781592812.19708073</v>
      </c>
      <c r="L16" s="35">
        <f t="shared" si="7"/>
        <v>399828562.98909664</v>
      </c>
      <c r="M16" s="35">
        <f t="shared" si="8"/>
        <v>841428365.08942902</v>
      </c>
      <c r="N16" s="35">
        <f t="shared" si="9"/>
        <v>1510555094.9049218</v>
      </c>
      <c r="O16" s="35">
        <f t="shared" si="10"/>
        <v>627978994.80256486</v>
      </c>
    </row>
    <row r="17" spans="1:15" x14ac:dyDescent="0.25">
      <c r="A17" s="28">
        <v>1997</v>
      </c>
      <c r="B17" s="35">
        <v>3678618351.5058198</v>
      </c>
      <c r="C17" s="35">
        <v>1958153080.5564897</v>
      </c>
      <c r="D17" s="35">
        <v>3526316788.9217362</v>
      </c>
      <c r="E17" s="35">
        <v>5899794134.2403917</v>
      </c>
      <c r="F17" s="35">
        <v>2920001655.2570171</v>
      </c>
      <c r="H17" s="36">
        <v>0.19380969048452421</v>
      </c>
      <c r="J17" s="28" t="s">
        <v>35</v>
      </c>
      <c r="K17" s="35">
        <f>B$17*$H17</f>
        <v>712951884.11603355</v>
      </c>
      <c r="L17" s="35">
        <f t="shared" ref="L17:N17" si="11">C$17*$H17</f>
        <v>379509042.46397084</v>
      </c>
      <c r="M17" s="35">
        <f t="shared" si="11"/>
        <v>683434365.41130292</v>
      </c>
      <c r="N17" s="35">
        <f t="shared" si="11"/>
        <v>1143437275.0795417</v>
      </c>
      <c r="O17" s="35">
        <f>F$17*$H17</f>
        <v>565924617.01966083</v>
      </c>
    </row>
    <row r="18" spans="1:15" x14ac:dyDescent="0.25">
      <c r="H18" s="36">
        <v>0.27563878193909697</v>
      </c>
      <c r="J18" s="28" t="s">
        <v>36</v>
      </c>
      <c r="K18" s="35">
        <f t="shared" ref="K18:K20" si="12">B$17*$H18</f>
        <v>1013969881.6278731</v>
      </c>
      <c r="L18" s="35">
        <f t="shared" ref="L18:L20" si="13">C$17*$H18</f>
        <v>539742929.97488129</v>
      </c>
      <c r="M18" s="35">
        <f t="shared" ref="M18:M20" si="14">D$17*$H18</f>
        <v>971989664.42977512</v>
      </c>
      <c r="N18" s="35">
        <f t="shared" ref="N18:N20" si="15">E$17*$H18</f>
        <v>1626212068.8534508</v>
      </c>
      <c r="O18" s="35">
        <f t="shared" ref="O18:O20" si="16">F$17*$H18</f>
        <v>804865699.5151912</v>
      </c>
    </row>
    <row r="19" spans="1:15" x14ac:dyDescent="0.25">
      <c r="H19" s="36">
        <v>0.29076453822691134</v>
      </c>
      <c r="J19" s="28" t="s">
        <v>37</v>
      </c>
      <c r="K19" s="35">
        <f t="shared" si="12"/>
        <v>1069611766.2886316</v>
      </c>
      <c r="L19" s="35">
        <f t="shared" si="13"/>
        <v>569361476.24561167</v>
      </c>
      <c r="M19" s="35">
        <f t="shared" si="14"/>
        <v>1025327872.7726334</v>
      </c>
      <c r="N19" s="35">
        <f t="shared" si="15"/>
        <v>1715450917.0762477</v>
      </c>
      <c r="O19" s="35">
        <f t="shared" si="16"/>
        <v>849032932.91262341</v>
      </c>
    </row>
    <row r="20" spans="1:15" x14ac:dyDescent="0.25">
      <c r="H20" s="36">
        <v>0.23978698934946746</v>
      </c>
      <c r="J20" s="28" t="s">
        <v>38</v>
      </c>
      <c r="K20" s="35">
        <f t="shared" si="12"/>
        <v>882084819.4732815</v>
      </c>
      <c r="L20" s="35">
        <f t="shared" si="13"/>
        <v>469539631.87202591</v>
      </c>
      <c r="M20" s="35">
        <f t="shared" si="14"/>
        <v>845564886.30802464</v>
      </c>
      <c r="N20" s="35">
        <f t="shared" si="15"/>
        <v>1414693873.2311513</v>
      </c>
      <c r="O20" s="35">
        <f t="shared" si="16"/>
        <v>700178405.8095417</v>
      </c>
    </row>
    <row r="21" spans="1:15" x14ac:dyDescent="0.25">
      <c r="A21" s="28">
        <v>1998</v>
      </c>
      <c r="B21" s="35">
        <v>4119315850.5069962</v>
      </c>
      <c r="C21" s="35">
        <v>2346896292.3789158</v>
      </c>
      <c r="D21" s="35">
        <v>4468738507.0192118</v>
      </c>
      <c r="E21" s="35">
        <v>6242645294.7933788</v>
      </c>
      <c r="F21" s="35">
        <v>3252686824.1368937</v>
      </c>
      <c r="H21" s="36">
        <v>0.19380969048452421</v>
      </c>
      <c r="J21" s="28" t="s">
        <v>39</v>
      </c>
      <c r="K21" s="35">
        <f>B$21*$H21</f>
        <v>798363329.99475551</v>
      </c>
      <c r="L21" s="35">
        <f t="shared" ref="L21:N21" si="17">C$21*$H21</f>
        <v>454851244.02523512</v>
      </c>
      <c r="M21" s="35">
        <f t="shared" si="17"/>
        <v>866084826.90166819</v>
      </c>
      <c r="N21" s="35">
        <f t="shared" si="17"/>
        <v>1209885152.388576</v>
      </c>
      <c r="O21" s="35">
        <f>F$21*$H21</f>
        <v>630402226.62906134</v>
      </c>
    </row>
    <row r="22" spans="1:15" x14ac:dyDescent="0.25">
      <c r="H22" s="36">
        <v>0.27563878193909697</v>
      </c>
      <c r="J22" s="28" t="s">
        <v>40</v>
      </c>
      <c r="K22" s="35">
        <f t="shared" ref="K22:K24" si="18">B$21*$H22</f>
        <v>1135443203.4561636</v>
      </c>
      <c r="L22" s="35">
        <f t="shared" ref="L22:L24" si="19">C$21*$H22</f>
        <v>646895635.36870718</v>
      </c>
      <c r="M22" s="35">
        <f t="shared" ref="M22:M24" si="20">D$21*$H22</f>
        <v>1231757638.8791142</v>
      </c>
      <c r="N22" s="35">
        <f t="shared" ref="N22:N24" si="21">E$21*$H22</f>
        <v>1720715145.1346819</v>
      </c>
      <c r="O22" s="35">
        <f t="shared" ref="O22:O24" si="22">F$21*$H22</f>
        <v>896566634.23444307</v>
      </c>
    </row>
    <row r="23" spans="1:15" x14ac:dyDescent="0.25">
      <c r="H23" s="36">
        <v>0.29076453822691134</v>
      </c>
      <c r="J23" s="28" t="s">
        <v>41</v>
      </c>
      <c r="K23" s="35">
        <f t="shared" si="18"/>
        <v>1197750971.0834632</v>
      </c>
      <c r="L23" s="35">
        <f t="shared" si="19"/>
        <v>682394216.72000575</v>
      </c>
      <c r="M23" s="35">
        <f t="shared" si="20"/>
        <v>1299350688.4502583</v>
      </c>
      <c r="N23" s="35">
        <f t="shared" si="21"/>
        <v>1815139876.4549975</v>
      </c>
      <c r="O23" s="35">
        <f t="shared" si="22"/>
        <v>945765982.41692269</v>
      </c>
    </row>
    <row r="24" spans="1:15" x14ac:dyDescent="0.25">
      <c r="H24" s="36">
        <v>0.23978698934946746</v>
      </c>
      <c r="J24" s="28" t="s">
        <v>42</v>
      </c>
      <c r="K24" s="35">
        <f t="shared" si="18"/>
        <v>987758345.97261357</v>
      </c>
      <c r="L24" s="35">
        <f t="shared" si="19"/>
        <v>562755196.2649678</v>
      </c>
      <c r="M24" s="35">
        <f t="shared" si="20"/>
        <v>1071545352.7881708</v>
      </c>
      <c r="N24" s="35">
        <f t="shared" si="21"/>
        <v>1496905120.8151231</v>
      </c>
      <c r="O24" s="35">
        <f t="shared" si="22"/>
        <v>779951980.85646653</v>
      </c>
    </row>
    <row r="25" spans="1:15" x14ac:dyDescent="0.25">
      <c r="A25" s="28">
        <v>1999</v>
      </c>
      <c r="B25" s="35">
        <v>4582919538.6230917</v>
      </c>
      <c r="C25" s="35">
        <v>2601492012.3182955</v>
      </c>
      <c r="D25" s="35">
        <v>5141434808.6665802</v>
      </c>
      <c r="E25" s="35">
        <v>7269443633.2706375</v>
      </c>
      <c r="F25" s="35">
        <v>3352267123.8631225</v>
      </c>
      <c r="H25" s="36">
        <v>0.19380969048452421</v>
      </c>
      <c r="J25" s="28" t="s">
        <v>43</v>
      </c>
      <c r="K25" s="35">
        <f>B$25*$H25</f>
        <v>888214217.29601991</v>
      </c>
      <c r="L25" s="35">
        <f t="shared" ref="L25:N25" si="23">C$25*$H25</f>
        <v>504194361.7053709</v>
      </c>
      <c r="M25" s="35">
        <f t="shared" si="23"/>
        <v>996459888.91402888</v>
      </c>
      <c r="N25" s="35">
        <f t="shared" si="23"/>
        <v>1408888620.5588772</v>
      </c>
      <c r="O25" s="35">
        <f>F$25*$H25</f>
        <v>649701853.69735789</v>
      </c>
    </row>
    <row r="26" spans="1:15" x14ac:dyDescent="0.25">
      <c r="H26" s="36">
        <v>0.27563878193909697</v>
      </c>
      <c r="J26" s="28" t="s">
        <v>44</v>
      </c>
      <c r="K26" s="35">
        <f t="shared" ref="K26:K28" si="24">B$25*$H26</f>
        <v>1263230359.3509572</v>
      </c>
      <c r="L26" s="35">
        <f t="shared" ref="L26:L28" si="25">C$25*$H26</f>
        <v>717072089.4997052</v>
      </c>
      <c r="M26" s="35">
        <f t="shared" ref="M26:M28" si="26">D$25*$H26</f>
        <v>1417178828.0801303</v>
      </c>
      <c r="N26" s="35">
        <f t="shared" ref="N26:N28" si="27">E$25*$H26</f>
        <v>2003740588.4496419</v>
      </c>
      <c r="O26" s="35">
        <f t="shared" ref="O26:O28" si="28">F$25*$H26</f>
        <v>924014826.75611103</v>
      </c>
    </row>
    <row r="27" spans="1:15" x14ac:dyDescent="0.25">
      <c r="H27" s="36">
        <v>0.29076453822691134</v>
      </c>
      <c r="J27" s="28" t="s">
        <v>45</v>
      </c>
      <c r="K27" s="35">
        <f t="shared" si="24"/>
        <v>1332550483.3788328</v>
      </c>
      <c r="L27" s="35">
        <f t="shared" si="25"/>
        <v>756421623.66272748</v>
      </c>
      <c r="M27" s="35">
        <f t="shared" si="26"/>
        <v>1494946917.9657063</v>
      </c>
      <c r="N27" s="35">
        <f t="shared" si="27"/>
        <v>2113696421.1944976</v>
      </c>
      <c r="O27" s="35">
        <f t="shared" si="28"/>
        <v>974720402.28331697</v>
      </c>
    </row>
    <row r="28" spans="1:15" x14ac:dyDescent="0.25">
      <c r="H28" s="36">
        <v>0.23978698934946746</v>
      </c>
      <c r="J28" s="28" t="s">
        <v>46</v>
      </c>
      <c r="K28" s="35">
        <f t="shared" si="24"/>
        <v>1098924478.5972817</v>
      </c>
      <c r="L28" s="35">
        <f t="shared" si="25"/>
        <v>623803937.45049179</v>
      </c>
      <c r="M28" s="35">
        <f t="shared" si="26"/>
        <v>1232849173.7067146</v>
      </c>
      <c r="N28" s="35">
        <f t="shared" si="27"/>
        <v>1743118003.0676205</v>
      </c>
      <c r="O28" s="35">
        <f t="shared" si="28"/>
        <v>803830041.12633646</v>
      </c>
    </row>
    <row r="29" spans="1:15" x14ac:dyDescent="0.25">
      <c r="A29" s="28">
        <v>2000</v>
      </c>
      <c r="B29" s="35">
        <v>5031969489.3975534</v>
      </c>
      <c r="C29" s="35">
        <v>2638668282.7922449</v>
      </c>
      <c r="D29" s="35">
        <v>5386259266.8561068</v>
      </c>
      <c r="E29" s="35">
        <v>8878761553.8940487</v>
      </c>
      <c r="F29" s="35">
        <v>3375032286.0020471</v>
      </c>
      <c r="H29" s="36">
        <v>0.19380969048452421</v>
      </c>
      <c r="J29" s="28" t="s">
        <v>47</v>
      </c>
      <c r="K29" s="35">
        <f>B$29*$H29</f>
        <v>975244449.26770914</v>
      </c>
      <c r="L29" s="35">
        <f t="shared" ref="L29:N29" si="29">C$29*$H29</f>
        <v>511399483.17929596</v>
      </c>
      <c r="M29" s="35">
        <f t="shared" si="29"/>
        <v>1043909241.3787823</v>
      </c>
      <c r="N29" s="35">
        <f t="shared" si="29"/>
        <v>1720790028.6460989</v>
      </c>
      <c r="O29" s="35">
        <f>F$29*$H29</f>
        <v>654113962.72533298</v>
      </c>
    </row>
    <row r="30" spans="1:15" x14ac:dyDescent="0.25">
      <c r="H30" s="36">
        <v>0.27563878193909697</v>
      </c>
      <c r="J30" s="28" t="s">
        <v>48</v>
      </c>
      <c r="K30" s="35">
        <f t="shared" ref="K30:K32" si="30">B$29*$H30</f>
        <v>1387005940.8122413</v>
      </c>
      <c r="L30" s="35">
        <f t="shared" ref="L30:L32" si="31">C$29*$H30</f>
        <v>727319311.41018307</v>
      </c>
      <c r="M30" s="35">
        <f t="shared" ref="M30:M32" si="32">D$29*$H30</f>
        <v>1484661943.5243907</v>
      </c>
      <c r="N30" s="35">
        <f t="shared" ref="N30:N32" si="33">E$29*$H30</f>
        <v>2447331019.8430395</v>
      </c>
      <c r="O30" s="35">
        <f t="shared" ref="O30:O32" si="34">F$29*$H30</f>
        <v>930289788.31873024</v>
      </c>
    </row>
    <row r="31" spans="1:15" x14ac:dyDescent="0.25">
      <c r="H31" s="36">
        <v>0.29076453822691134</v>
      </c>
      <c r="J31" s="28" t="s">
        <v>49</v>
      </c>
      <c r="K31" s="35">
        <f t="shared" si="30"/>
        <v>1463118284.9565864</v>
      </c>
      <c r="L31" s="35">
        <f t="shared" si="31"/>
        <v>767231164.78008425</v>
      </c>
      <c r="M31" s="35">
        <f t="shared" si="32"/>
        <v>1566133188.497838</v>
      </c>
      <c r="N31" s="35">
        <f t="shared" si="33"/>
        <v>2581629003.2448568</v>
      </c>
      <c r="O31" s="35">
        <f t="shared" si="34"/>
        <v>981339704.14030218</v>
      </c>
    </row>
    <row r="32" spans="1:15" x14ac:dyDescent="0.25">
      <c r="H32" s="36">
        <v>0.23978698934946746</v>
      </c>
      <c r="J32" s="28" t="s">
        <v>50</v>
      </c>
      <c r="K32" s="35">
        <f t="shared" si="30"/>
        <v>1206600814.3610163</v>
      </c>
      <c r="L32" s="35">
        <f t="shared" si="31"/>
        <v>632718323.42268157</v>
      </c>
      <c r="M32" s="35">
        <f t="shared" si="32"/>
        <v>1291554893.4550958</v>
      </c>
      <c r="N32" s="35">
        <f t="shared" si="33"/>
        <v>2129011502.1600535</v>
      </c>
      <c r="O32" s="35">
        <f t="shared" si="34"/>
        <v>809288830.81768167</v>
      </c>
    </row>
    <row r="33" spans="1:15" x14ac:dyDescent="0.25">
      <c r="A33" s="28">
        <v>2001</v>
      </c>
      <c r="B33" s="35">
        <v>5380472670.1776733</v>
      </c>
      <c r="C33" s="35">
        <v>2534161464.8194504</v>
      </c>
      <c r="D33" s="35">
        <v>5744216524.0803623</v>
      </c>
      <c r="E33" s="35">
        <v>9329761481.7147541</v>
      </c>
      <c r="F33" s="35">
        <v>3232840174.8261471</v>
      </c>
      <c r="H33" s="36">
        <v>0.19380969048452421</v>
      </c>
      <c r="J33" s="28" t="s">
        <v>51</v>
      </c>
      <c r="K33" s="35">
        <f>B$33*$H33</f>
        <v>1042787742.8675764</v>
      </c>
      <c r="L33" s="35">
        <f t="shared" ref="L33:N33" si="35">C$33*$H33</f>
        <v>491145049.13446617</v>
      </c>
      <c r="M33" s="35">
        <f t="shared" si="35"/>
        <v>1113284826.6081045</v>
      </c>
      <c r="N33" s="35">
        <f t="shared" si="35"/>
        <v>1808198185.0655725</v>
      </c>
      <c r="O33" s="35">
        <f>F$33*$H33</f>
        <v>626555753.66899073</v>
      </c>
    </row>
    <row r="34" spans="1:15" x14ac:dyDescent="0.25">
      <c r="H34" s="36">
        <v>0.27563878193909697</v>
      </c>
      <c r="J34" s="28" t="s">
        <v>52</v>
      </c>
      <c r="K34" s="35">
        <f t="shared" ref="K34:K36" si="36">B$33*$H34</f>
        <v>1483066933.0643744</v>
      </c>
      <c r="L34" s="35">
        <f t="shared" ref="L34:L36" si="37">C$33*$H34</f>
        <v>698513179.39983106</v>
      </c>
      <c r="M34" s="35">
        <f t="shared" ref="M34:M36" si="38">D$33*$H34</f>
        <v>1583328845.8919444</v>
      </c>
      <c r="N34" s="35">
        <f t="shared" ref="N34:N36" si="39">E$33*$H34</f>
        <v>2571644090.6021595</v>
      </c>
      <c r="O34" s="35">
        <f t="shared" ref="O34:O36" si="40">F$33*$H34</f>
        <v>891096127.9928565</v>
      </c>
    </row>
    <row r="35" spans="1:15" x14ac:dyDescent="0.25">
      <c r="H35" s="36">
        <v>0.29076453822691134</v>
      </c>
      <c r="J35" s="28" t="s">
        <v>53</v>
      </c>
      <c r="K35" s="35">
        <f t="shared" si="36"/>
        <v>1564450651.3867278</v>
      </c>
      <c r="L35" s="35">
        <f t="shared" si="37"/>
        <v>736844288.11066067</v>
      </c>
      <c r="M35" s="35">
        <f t="shared" si="38"/>
        <v>1670214465.0996203</v>
      </c>
      <c r="N35" s="35">
        <f t="shared" si="39"/>
        <v>2712763788.9980145</v>
      </c>
      <c r="O35" s="35">
        <f t="shared" si="40"/>
        <v>939995280.59473193</v>
      </c>
    </row>
    <row r="36" spans="1:15" x14ac:dyDescent="0.25">
      <c r="H36" s="36">
        <v>0.23978698934946746</v>
      </c>
      <c r="J36" s="28" t="s">
        <v>54</v>
      </c>
      <c r="K36" s="35">
        <f t="shared" si="36"/>
        <v>1290167342.8589945</v>
      </c>
      <c r="L36" s="35">
        <f t="shared" si="37"/>
        <v>607658948.17449236</v>
      </c>
      <c r="M36" s="35">
        <f t="shared" si="38"/>
        <v>1377388386.4806929</v>
      </c>
      <c r="N36" s="35">
        <f t="shared" si="39"/>
        <v>2237155417.0490074</v>
      </c>
      <c r="O36" s="35">
        <f t="shared" si="40"/>
        <v>775193012.5695678</v>
      </c>
    </row>
    <row r="37" spans="1:15" x14ac:dyDescent="0.25">
      <c r="A37" s="28">
        <v>2002</v>
      </c>
      <c r="B37" s="35">
        <v>5760682642.1633358</v>
      </c>
      <c r="C37" s="35">
        <v>2571402025.6805372</v>
      </c>
      <c r="D37" s="35">
        <v>6500508932.7459459</v>
      </c>
      <c r="E37" s="35">
        <v>9072701184.2563591</v>
      </c>
      <c r="F37" s="35">
        <v>3402065290.6346359</v>
      </c>
      <c r="H37" s="36">
        <v>0.19380969048452421</v>
      </c>
      <c r="J37" s="28" t="s">
        <v>55</v>
      </c>
      <c r="K37" s="35">
        <f>B$37*$H37</f>
        <v>1116476119.8572471</v>
      </c>
      <c r="L37" s="35">
        <f t="shared" ref="L37:N37" si="41">C$37*$H37</f>
        <v>498362630.7084235</v>
      </c>
      <c r="M37" s="35">
        <f t="shared" si="41"/>
        <v>1259861624.2473764</v>
      </c>
      <c r="N37" s="35">
        <f t="shared" si="41"/>
        <v>1758377408.3793011</v>
      </c>
      <c r="O37" s="35">
        <f>F$37*$H37</f>
        <v>659353220.98604167</v>
      </c>
    </row>
    <row r="38" spans="1:15" x14ac:dyDescent="0.25">
      <c r="H38" s="36">
        <v>0.27563878193909697</v>
      </c>
      <c r="J38" s="28" t="s">
        <v>56</v>
      </c>
      <c r="K38" s="35">
        <f t="shared" ref="K38:K40" si="42">B$37*$H38</f>
        <v>1587867546.6236007</v>
      </c>
      <c r="L38" s="35">
        <f t="shared" ref="L38:L40" si="43">C$37*$H38</f>
        <v>708778122.23430979</v>
      </c>
      <c r="M38" s="35">
        <f t="shared" ref="M38:M40" si="44">D$37*$H38</f>
        <v>1791792364.2063117</v>
      </c>
      <c r="N38" s="35">
        <f t="shared" ref="N38:N40" si="45">E$37*$H38</f>
        <v>2500788303.3258252</v>
      </c>
      <c r="O38" s="35">
        <f t="shared" ref="O38:O40" si="46">F$37*$H38</f>
        <v>937741132.78781092</v>
      </c>
    </row>
    <row r="39" spans="1:15" x14ac:dyDescent="0.25">
      <c r="H39" s="36">
        <v>0.29076453822691134</v>
      </c>
      <c r="J39" s="28" t="s">
        <v>57</v>
      </c>
      <c r="K39" s="35">
        <f t="shared" si="42"/>
        <v>1675002228.320406</v>
      </c>
      <c r="L39" s="35">
        <f t="shared" si="43"/>
        <v>747672522.59274578</v>
      </c>
      <c r="M39" s="35">
        <f t="shared" si="44"/>
        <v>1890117478.0697873</v>
      </c>
      <c r="N39" s="35">
        <f t="shared" si="45"/>
        <v>2638019770.3110518</v>
      </c>
      <c r="O39" s="35">
        <f t="shared" si="46"/>
        <v>989199943.24918282</v>
      </c>
    </row>
    <row r="40" spans="1:15" x14ac:dyDescent="0.25">
      <c r="H40" s="36">
        <v>0.23978698934946746</v>
      </c>
      <c r="J40" s="28" t="s">
        <v>58</v>
      </c>
      <c r="K40" s="35">
        <f t="shared" si="42"/>
        <v>1381336747.3620818</v>
      </c>
      <c r="L40" s="35">
        <f t="shared" si="43"/>
        <v>616588750.14505804</v>
      </c>
      <c r="M40" s="35">
        <f t="shared" si="44"/>
        <v>1558737466.2224703</v>
      </c>
      <c r="N40" s="35">
        <f t="shared" si="45"/>
        <v>2175515702.2401805</v>
      </c>
      <c r="O40" s="35">
        <f t="shared" si="46"/>
        <v>815770993.6116004</v>
      </c>
    </row>
    <row r="41" spans="1:15" x14ac:dyDescent="0.25">
      <c r="A41" s="28">
        <v>2003</v>
      </c>
      <c r="B41" s="35">
        <v>5929046699.0256996</v>
      </c>
      <c r="C41" s="35">
        <v>2637299648.9878969</v>
      </c>
      <c r="D41" s="35">
        <v>7869529196.1052122</v>
      </c>
      <c r="E41" s="35">
        <v>10462377513.246269</v>
      </c>
      <c r="F41" s="35">
        <v>3490406037.5510888</v>
      </c>
      <c r="H41" s="36">
        <v>0.19380969048452421</v>
      </c>
      <c r="J41" s="28" t="s">
        <v>59</v>
      </c>
      <c r="K41" s="35">
        <f>B$41*$H41</f>
        <v>1149106705.6064608</v>
      </c>
      <c r="L41" s="35">
        <f t="shared" ref="L41:N41" si="47">C$41*$H41</f>
        <v>511134228.68528861</v>
      </c>
      <c r="M41" s="35">
        <f t="shared" si="47"/>
        <v>1525191017.7560778</v>
      </c>
      <c r="N41" s="35">
        <f t="shared" si="47"/>
        <v>2027710147.5745056</v>
      </c>
      <c r="O41" s="35">
        <f>F$41*$H41</f>
        <v>676474513.80309105</v>
      </c>
    </row>
    <row r="42" spans="1:15" x14ac:dyDescent="0.25">
      <c r="H42" s="36">
        <v>0.27563878193909697</v>
      </c>
      <c r="J42" s="28" t="s">
        <v>60</v>
      </c>
      <c r="K42" s="35">
        <f t="shared" ref="K42:K44" si="48">B$41*$H42</f>
        <v>1634275210.1794674</v>
      </c>
      <c r="L42" s="35">
        <f t="shared" ref="L42:L44" si="49">C$41*$H42</f>
        <v>726942062.85543191</v>
      </c>
      <c r="M42" s="35">
        <f t="shared" ref="M42:M44" si="50">D$41*$H42</f>
        <v>2169147442.0486016</v>
      </c>
      <c r="N42" s="35">
        <f t="shared" ref="N42:N44" si="51">E$41*$H42</f>
        <v>2883836993.9382</v>
      </c>
      <c r="O42" s="35">
        <f t="shared" ref="O42:O44" si="52">F$41*$H42</f>
        <v>962091268.66345203</v>
      </c>
    </row>
    <row r="43" spans="1:15" x14ac:dyDescent="0.25">
      <c r="H43" s="36">
        <v>0.29076453822691134</v>
      </c>
      <c r="J43" s="28" t="s">
        <v>61</v>
      </c>
      <c r="K43" s="35">
        <f t="shared" si="48"/>
        <v>1723956525.5680006</v>
      </c>
      <c r="L43" s="35">
        <f t="shared" si="49"/>
        <v>766833214.60396123</v>
      </c>
      <c r="M43" s="35">
        <f t="shared" si="50"/>
        <v>2288180022.7687287</v>
      </c>
      <c r="N43" s="35">
        <f t="shared" si="51"/>
        <v>3042088366.3946724</v>
      </c>
      <c r="O43" s="35">
        <f t="shared" si="52"/>
        <v>1014886299.7329657</v>
      </c>
    </row>
    <row r="44" spans="1:15" x14ac:dyDescent="0.25">
      <c r="H44" s="36">
        <v>0.23978698934946746</v>
      </c>
      <c r="J44" s="28" t="s">
        <v>62</v>
      </c>
      <c r="K44" s="35">
        <f t="shared" si="48"/>
        <v>1421708257.6717706</v>
      </c>
      <c r="L44" s="35">
        <f t="shared" si="49"/>
        <v>632390142.84321511</v>
      </c>
      <c r="M44" s="35">
        <f t="shared" si="50"/>
        <v>1887010713.5318038</v>
      </c>
      <c r="N44" s="35">
        <f t="shared" si="51"/>
        <v>2508742005.338891</v>
      </c>
      <c r="O44" s="35">
        <f t="shared" si="52"/>
        <v>836953955.3515799</v>
      </c>
    </row>
    <row r="45" spans="1:15" x14ac:dyDescent="0.25">
      <c r="A45" s="28">
        <v>2004</v>
      </c>
      <c r="B45" s="35">
        <v>6214991977.8708057</v>
      </c>
      <c r="C45" s="35">
        <v>2770780254.8599067</v>
      </c>
      <c r="D45" s="35">
        <v>9576143119.1045914</v>
      </c>
      <c r="E45" s="35">
        <v>13601498607.256409</v>
      </c>
      <c r="F45" s="35">
        <v>3764720440.3070145</v>
      </c>
      <c r="H45" s="36">
        <v>0.19380969048452421</v>
      </c>
      <c r="J45" s="28" t="s">
        <v>63</v>
      </c>
      <c r="K45" s="35">
        <f>B$45*$H45</f>
        <v>1204525671.5949419</v>
      </c>
      <c r="L45" s="35">
        <f t="shared" ref="L45:N45" si="53">C$45*$H45</f>
        <v>537004063.59502959</v>
      </c>
      <c r="M45" s="35">
        <f t="shared" si="53"/>
        <v>1855949333.949167</v>
      </c>
      <c r="N45" s="35">
        <f t="shared" si="53"/>
        <v>2636102235.1980515</v>
      </c>
      <c r="O45" s="35">
        <f>F$45*$H45</f>
        <v>729639303.29666412</v>
      </c>
    </row>
    <row r="46" spans="1:15" x14ac:dyDescent="0.25">
      <c r="H46" s="36">
        <v>0.27563878193909697</v>
      </c>
      <c r="J46" s="28" t="s">
        <v>64</v>
      </c>
      <c r="K46" s="35">
        <f t="shared" ref="K46:K48" si="54">B$45*$H46</f>
        <v>1713092818.541568</v>
      </c>
      <c r="L46" s="35">
        <f t="shared" ref="L46:L48" si="55">C$45*$H46</f>
        <v>763734494.47048533</v>
      </c>
      <c r="M46" s="35">
        <f t="shared" ref="M46:M48" si="56">D$45*$H46</f>
        <v>2639556425.0244541</v>
      </c>
      <c r="N46" s="35">
        <f t="shared" ref="N46:N48" si="57">E$45*$H46</f>
        <v>3749100508.6504803</v>
      </c>
      <c r="O46" s="35">
        <f t="shared" ref="O46:O48" si="58">F$45*$H46</f>
        <v>1037702956.5074463</v>
      </c>
    </row>
    <row r="47" spans="1:15" x14ac:dyDescent="0.25">
      <c r="H47" s="36">
        <v>0.29076453822691134</v>
      </c>
      <c r="J47" s="28" t="s">
        <v>65</v>
      </c>
      <c r="K47" s="35">
        <f t="shared" si="54"/>
        <v>1807099272.5295632</v>
      </c>
      <c r="L47" s="35">
        <f t="shared" si="55"/>
        <v>805644641.3325845</v>
      </c>
      <c r="M47" s="35">
        <f t="shared" si="56"/>
        <v>2784402832.0212607</v>
      </c>
      <c r="N47" s="35">
        <f t="shared" si="57"/>
        <v>3954833461.7328873</v>
      </c>
      <c r="O47" s="35">
        <f t="shared" si="58"/>
        <v>1094647200.3792834</v>
      </c>
    </row>
    <row r="48" spans="1:15" x14ac:dyDescent="0.25">
      <c r="H48" s="36">
        <v>0.23978698934946746</v>
      </c>
      <c r="J48" s="28" t="s">
        <v>66</v>
      </c>
      <c r="K48" s="35">
        <f t="shared" si="54"/>
        <v>1490274215.2047327</v>
      </c>
      <c r="L48" s="35">
        <f t="shared" si="55"/>
        <v>664397055.46180713</v>
      </c>
      <c r="M48" s="35">
        <f t="shared" si="56"/>
        <v>2296234528.1097088</v>
      </c>
      <c r="N48" s="35">
        <f t="shared" si="57"/>
        <v>3261462401.6749887</v>
      </c>
      <c r="O48" s="35">
        <f t="shared" si="58"/>
        <v>902730980.12362051</v>
      </c>
    </row>
    <row r="49" spans="1:15" x14ac:dyDescent="0.25">
      <c r="A49" s="28">
        <v>2005</v>
      </c>
      <c r="B49" s="35">
        <v>6646995097.2393866</v>
      </c>
      <c r="C49" s="35">
        <v>2933169339.0824819</v>
      </c>
      <c r="D49" s="35">
        <v>11153891981.562397</v>
      </c>
      <c r="E49" s="35">
        <v>15669283695.696768</v>
      </c>
      <c r="F49" s="35">
        <v>4152464706.6473799</v>
      </c>
      <c r="H49" s="36">
        <v>0.19380969048452421</v>
      </c>
      <c r="J49" s="28" t="s">
        <v>67</v>
      </c>
      <c r="K49" s="35">
        <f>B$49*$H49</f>
        <v>1288252062.4481153</v>
      </c>
      <c r="L49" s="35">
        <f t="shared" ref="L49:N49" si="59">C$49*$H49</f>
        <v>568476641.74627221</v>
      </c>
      <c r="M49" s="35">
        <f t="shared" si="59"/>
        <v>2161732352.6444244</v>
      </c>
      <c r="N49" s="35">
        <f t="shared" si="59"/>
        <v>3036859023.1771922</v>
      </c>
      <c r="O49" s="35">
        <f>F$49*$H49</f>
        <v>804787899.54323924</v>
      </c>
    </row>
    <row r="50" spans="1:15" x14ac:dyDescent="0.25">
      <c r="H50" s="36">
        <v>0.27563878193909697</v>
      </c>
      <c r="J50" s="28" t="s">
        <v>68</v>
      </c>
      <c r="K50" s="35">
        <f t="shared" ref="K50:K52" si="60">B$49*$H50</f>
        <v>1832169632.1582139</v>
      </c>
      <c r="L50" s="35">
        <f t="shared" ref="L50:L52" si="61">C$49*$H50</f>
        <v>808495223.84580135</v>
      </c>
      <c r="M50" s="35">
        <f t="shared" ref="M50:M52" si="62">D$49*$H50</f>
        <v>3074445199.6781197</v>
      </c>
      <c r="N50" s="35">
        <f t="shared" ref="N50:N52" si="63">E$49*$H50</f>
        <v>4319062271.7400084</v>
      </c>
      <c r="O50" s="35">
        <f t="shared" ref="O50:O52" si="64">F$49*$H50</f>
        <v>1144580313.7853734</v>
      </c>
    </row>
    <row r="51" spans="1:15" x14ac:dyDescent="0.25">
      <c r="H51" s="36">
        <v>0.29076453822691134</v>
      </c>
      <c r="J51" s="28" t="s">
        <v>69</v>
      </c>
      <c r="K51" s="35">
        <f t="shared" si="60"/>
        <v>1932710460.0453539</v>
      </c>
      <c r="L51" s="35">
        <f t="shared" si="61"/>
        <v>852861628.41965258</v>
      </c>
      <c r="M51" s="35">
        <f t="shared" si="62"/>
        <v>3243156251.4518394</v>
      </c>
      <c r="N51" s="35">
        <f t="shared" si="63"/>
        <v>4556072038.125741</v>
      </c>
      <c r="O51" s="35">
        <f t="shared" si="64"/>
        <v>1207389482.9318724</v>
      </c>
    </row>
    <row r="52" spans="1:15" x14ac:dyDescent="0.25">
      <c r="H52" s="36">
        <v>0.23978698934946746</v>
      </c>
      <c r="J52" s="28" t="s">
        <v>70</v>
      </c>
      <c r="K52" s="35">
        <f t="shared" si="60"/>
        <v>1593862942.5877032</v>
      </c>
      <c r="L52" s="35">
        <f t="shared" si="61"/>
        <v>703335845.0707556</v>
      </c>
      <c r="M52" s="35">
        <f t="shared" si="62"/>
        <v>2674558177.788013</v>
      </c>
      <c r="N52" s="35">
        <f t="shared" si="63"/>
        <v>3757290362.6538248</v>
      </c>
      <c r="O52" s="35">
        <f t="shared" si="64"/>
        <v>995707010.38689482</v>
      </c>
    </row>
    <row r="53" spans="1:15" x14ac:dyDescent="0.25">
      <c r="A53" s="28">
        <v>2006</v>
      </c>
      <c r="B53" s="35">
        <v>7102966970.7019529</v>
      </c>
      <c r="C53" s="35">
        <v>2931658555.1850572</v>
      </c>
      <c r="D53" s="35">
        <v>11658905422.794149</v>
      </c>
      <c r="E53" s="35">
        <v>15636237462.885202</v>
      </c>
      <c r="F53" s="35">
        <v>4626820639.3118143</v>
      </c>
      <c r="H53" s="36">
        <v>0.19380969048452421</v>
      </c>
      <c r="J53" s="28" t="s">
        <v>71</v>
      </c>
      <c r="K53" s="35">
        <f>B$53*$H53</f>
        <v>1376623830.113544</v>
      </c>
      <c r="L53" s="35">
        <f t="shared" ref="L53:N53" si="65">C$53*$H53</f>
        <v>568183837.18672335</v>
      </c>
      <c r="M53" s="35">
        <f t="shared" si="65"/>
        <v>2259608851.380075</v>
      </c>
      <c r="N53" s="35">
        <f t="shared" si="65"/>
        <v>3030454343.024303</v>
      </c>
      <c r="O53" s="35">
        <f>F$53*$H53</f>
        <v>896722676.03243113</v>
      </c>
    </row>
    <row r="54" spans="1:15" x14ac:dyDescent="0.25">
      <c r="H54" s="36">
        <v>0.27563878193909697</v>
      </c>
      <c r="J54" s="28" t="s">
        <v>72</v>
      </c>
      <c r="K54" s="35">
        <f t="shared" ref="K54:K56" si="66">B$53*$H54</f>
        <v>1957853163.9579237</v>
      </c>
      <c r="L54" s="35">
        <f t="shared" ref="L54:L56" si="67">C$53*$H54</f>
        <v>808078793.21254206</v>
      </c>
      <c r="M54" s="35">
        <f t="shared" ref="M54:M56" si="68">D$53*$H54</f>
        <v>3213646489.4821115</v>
      </c>
      <c r="N54" s="35">
        <f t="shared" ref="N54:N56" si="69">E$53*$H54</f>
        <v>4309953448.3801527</v>
      </c>
      <c r="O54" s="35">
        <f t="shared" ref="O54:O56" si="70">F$53*$H54</f>
        <v>1275331205.2705824</v>
      </c>
    </row>
    <row r="55" spans="1:15" x14ac:dyDescent="0.25">
      <c r="H55" s="36">
        <v>0.29076453822691134</v>
      </c>
      <c r="J55" s="28" t="s">
        <v>73</v>
      </c>
      <c r="K55" s="35">
        <f t="shared" si="66"/>
        <v>2065290911.2771566</v>
      </c>
      <c r="L55" s="35">
        <f t="shared" si="67"/>
        <v>852422346.03735721</v>
      </c>
      <c r="M55" s="35">
        <f t="shared" si="68"/>
        <v>3389996251.4899735</v>
      </c>
      <c r="N55" s="35">
        <f t="shared" si="69"/>
        <v>4546463365.5021477</v>
      </c>
      <c r="O55" s="35">
        <f t="shared" si="70"/>
        <v>1345315366.6482425</v>
      </c>
    </row>
    <row r="56" spans="1:15" x14ac:dyDescent="0.25">
      <c r="H56" s="36">
        <v>0.23978698934946746</v>
      </c>
      <c r="J56" s="28" t="s">
        <v>74</v>
      </c>
      <c r="K56" s="35">
        <f t="shared" si="66"/>
        <v>1703199065.3533282</v>
      </c>
      <c r="L56" s="35">
        <f t="shared" si="67"/>
        <v>702973578.74843442</v>
      </c>
      <c r="M56" s="35">
        <f t="shared" si="68"/>
        <v>2795653830.4419889</v>
      </c>
      <c r="N56" s="35">
        <f t="shared" si="69"/>
        <v>3749366305.9785981</v>
      </c>
      <c r="O56" s="35">
        <f t="shared" si="70"/>
        <v>1109451391.3605583</v>
      </c>
    </row>
    <row r="57" spans="1:15" x14ac:dyDescent="0.25">
      <c r="A57" s="28">
        <v>2007</v>
      </c>
      <c r="B57" s="35">
        <v>8036308471.8809223</v>
      </c>
      <c r="C57" s="35">
        <v>2860181720.7210789</v>
      </c>
      <c r="D57" s="35">
        <v>10829051087.542145</v>
      </c>
      <c r="E57" s="35">
        <v>13307416909.843504</v>
      </c>
      <c r="F57" s="35">
        <v>5249627501.0896225</v>
      </c>
      <c r="H57" s="36">
        <v>0.19380969048452421</v>
      </c>
      <c r="J57" s="28" t="s">
        <v>75</v>
      </c>
      <c r="K57" s="35">
        <f>B$57*$H57</f>
        <v>1557514457.5734012</v>
      </c>
      <c r="L57" s="35">
        <f t="shared" ref="L57:N57" si="71">C$57*$H57</f>
        <v>554330934.02244616</v>
      </c>
      <c r="M57" s="35">
        <f t="shared" si="71"/>
        <v>2098775039.5176432</v>
      </c>
      <c r="N57" s="35">
        <f t="shared" si="71"/>
        <v>2579106352.4452929</v>
      </c>
      <c r="O57" s="35">
        <f>F$57*$H57</f>
        <v>1017428681.145226</v>
      </c>
    </row>
    <row r="58" spans="1:15" x14ac:dyDescent="0.25">
      <c r="H58" s="36">
        <v>0.27563878193909697</v>
      </c>
      <c r="J58" s="28" t="s">
        <v>76</v>
      </c>
      <c r="K58" s="35">
        <f t="shared" ref="K58:K60" si="72">B$57*$H58</f>
        <v>2215118278.4761033</v>
      </c>
      <c r="L58" s="35">
        <f t="shared" ref="L58:L60" si="73">C$57*$H58</f>
        <v>788377005.62402856</v>
      </c>
      <c r="M58" s="35">
        <f t="shared" ref="M58:M60" si="74">D$57*$H58</f>
        <v>2984906451.3263702</v>
      </c>
      <c r="N58" s="35">
        <f t="shared" ref="N58:N60" si="75">E$57*$H58</f>
        <v>3668040187.7850051</v>
      </c>
      <c r="O58" s="35">
        <f t="shared" ref="O58:O60" si="76">F$57*$H58</f>
        <v>1447000930.0343289</v>
      </c>
    </row>
    <row r="59" spans="1:15" x14ac:dyDescent="0.25">
      <c r="H59" s="36">
        <v>0.29076453822691134</v>
      </c>
      <c r="J59" s="28" t="s">
        <v>77</v>
      </c>
      <c r="K59" s="35">
        <f t="shared" si="72"/>
        <v>2336673521.8754721</v>
      </c>
      <c r="L59" s="35">
        <f t="shared" si="73"/>
        <v>831639417.27051723</v>
      </c>
      <c r="M59" s="35">
        <f t="shared" si="74"/>
        <v>3148704038.9048238</v>
      </c>
      <c r="N59" s="35">
        <f t="shared" si="75"/>
        <v>3869324932.783638</v>
      </c>
      <c r="O59" s="35">
        <f t="shared" si="76"/>
        <v>1526405516.2176187</v>
      </c>
    </row>
    <row r="60" spans="1:15" x14ac:dyDescent="0.25">
      <c r="H60" s="36">
        <v>0.23978698934946746</v>
      </c>
      <c r="J60" s="28" t="s">
        <v>78</v>
      </c>
      <c r="K60" s="35">
        <f t="shared" si="72"/>
        <v>1927002213.9559457</v>
      </c>
      <c r="L60" s="35">
        <f t="shared" si="73"/>
        <v>685834363.8040868</v>
      </c>
      <c r="M60" s="35">
        <f t="shared" si="74"/>
        <v>2596665557.7933073</v>
      </c>
      <c r="N60" s="35">
        <f t="shared" si="75"/>
        <v>3190945436.8295674</v>
      </c>
      <c r="O60" s="35">
        <f t="shared" si="76"/>
        <v>1258792373.6924489</v>
      </c>
    </row>
    <row r="61" spans="1:15" x14ac:dyDescent="0.25">
      <c r="A61" s="28">
        <v>2008</v>
      </c>
      <c r="B61" s="35">
        <v>8325649016.3524723</v>
      </c>
      <c r="C61" s="35">
        <v>2659752545.5319943</v>
      </c>
      <c r="D61" s="35">
        <v>9218825955.8170261</v>
      </c>
      <c r="E61" s="35">
        <v>11358669937.242674</v>
      </c>
      <c r="F61" s="35">
        <v>5359876334.931818</v>
      </c>
      <c r="H61" s="36">
        <v>0.19380969048452421</v>
      </c>
      <c r="J61" s="28" t="s">
        <v>79</v>
      </c>
      <c r="K61" s="35">
        <f>B$61*$H61</f>
        <v>1613591458.9420562</v>
      </c>
      <c r="L61" s="35">
        <f t="shared" ref="L61:N61" si="77">C$61*$H61</f>
        <v>515485817.61498117</v>
      </c>
      <c r="M61" s="35">
        <f t="shared" si="77"/>
        <v>1786697805.1275959</v>
      </c>
      <c r="N61" s="35">
        <f t="shared" si="77"/>
        <v>2201420304.8528724</v>
      </c>
      <c r="O61" s="35">
        <f>F$61*$H61</f>
        <v>1038795973.5084616</v>
      </c>
    </row>
    <row r="62" spans="1:15" x14ac:dyDescent="0.25">
      <c r="H62" s="36">
        <v>0.27563878193909697</v>
      </c>
      <c r="J62" s="28" t="s">
        <v>80</v>
      </c>
      <c r="K62" s="35">
        <f t="shared" ref="K62:K64" si="78">B$61*$H62</f>
        <v>2294871753.7198362</v>
      </c>
      <c r="L62" s="35">
        <f t="shared" ref="L62:L64" si="79">C$61*$H62</f>
        <v>733130951.90985143</v>
      </c>
      <c r="M62" s="35">
        <f t="shared" ref="M62:M64" si="80">D$61*$H62</f>
        <v>2541065957.3699365</v>
      </c>
      <c r="N62" s="35">
        <f t="shared" ref="N62:N64" si="81">E$61*$H62</f>
        <v>3130889945.9498096</v>
      </c>
      <c r="O62" s="35">
        <f t="shared" ref="O62:O64" si="82">F$61*$H62</f>
        <v>1477389784.3047976</v>
      </c>
    </row>
    <row r="63" spans="1:15" x14ac:dyDescent="0.25">
      <c r="H63" s="36">
        <v>0.29076453822691134</v>
      </c>
      <c r="J63" s="28" t="s">
        <v>81</v>
      </c>
      <c r="K63" s="35">
        <f t="shared" si="78"/>
        <v>2420803491.6790652</v>
      </c>
      <c r="L63" s="35">
        <f t="shared" si="79"/>
        <v>773361720.69946229</v>
      </c>
      <c r="M63" s="35">
        <f t="shared" si="80"/>
        <v>2680507672.0374022</v>
      </c>
      <c r="N63" s="35">
        <f t="shared" si="81"/>
        <v>3302698419.1742659</v>
      </c>
      <c r="O63" s="35">
        <f t="shared" si="82"/>
        <v>1558461967.4798</v>
      </c>
    </row>
    <row r="64" spans="1:15" x14ac:dyDescent="0.25">
      <c r="H64" s="36">
        <v>0.23978698934946746</v>
      </c>
      <c r="J64" s="28" t="s">
        <v>82</v>
      </c>
      <c r="K64" s="35">
        <f t="shared" si="78"/>
        <v>1996382312.0115144</v>
      </c>
      <c r="L64" s="35">
        <f t="shared" si="79"/>
        <v>637774055.30769932</v>
      </c>
      <c r="M64" s="35">
        <f t="shared" si="80"/>
        <v>2210554521.2820916</v>
      </c>
      <c r="N64" s="35">
        <f t="shared" si="81"/>
        <v>2723661267.2657251</v>
      </c>
      <c r="O64" s="35">
        <f t="shared" si="82"/>
        <v>1285228609.6387584</v>
      </c>
    </row>
    <row r="65" spans="1:15" x14ac:dyDescent="0.25">
      <c r="A65" s="28">
        <v>2009</v>
      </c>
      <c r="B65" s="35">
        <v>7080464781.666007</v>
      </c>
      <c r="C65" s="35">
        <v>2368959250.6580367</v>
      </c>
      <c r="D65" s="35">
        <v>7019535767.8033123</v>
      </c>
      <c r="E65" s="35">
        <v>10254371211.802876</v>
      </c>
      <c r="F65" s="35">
        <v>4868846600.0601368</v>
      </c>
      <c r="H65" s="36">
        <v>0.19380969048452421</v>
      </c>
      <c r="J65" s="28" t="s">
        <v>83</v>
      </c>
      <c r="K65" s="35">
        <f>B$65*$H65</f>
        <v>1372262687.8212631</v>
      </c>
      <c r="L65" s="35">
        <f t="shared" ref="L65:N65" si="83">C$65*$H65</f>
        <v>459127259.14048451</v>
      </c>
      <c r="M65" s="35">
        <f t="shared" si="83"/>
        <v>1360454054.5030069</v>
      </c>
      <c r="N65" s="35">
        <f t="shared" si="83"/>
        <v>1987396510.6729307</v>
      </c>
      <c r="O65" s="35">
        <f>F$65*$H65</f>
        <v>943629652.57428312</v>
      </c>
    </row>
    <row r="66" spans="1:15" x14ac:dyDescent="0.25">
      <c r="H66" s="36">
        <v>0.27563878193909697</v>
      </c>
      <c r="J66" s="28" t="s">
        <v>84</v>
      </c>
      <c r="K66" s="35">
        <f t="shared" ref="K66:K68" si="84">B$65*$H66</f>
        <v>1951650687.9810922</v>
      </c>
      <c r="L66" s="35">
        <f t="shared" ref="L66:L68" si="85">C$65*$H66</f>
        <v>652977042.31473708</v>
      </c>
      <c r="M66" s="35">
        <f t="shared" ref="M66:M68" si="86">D$65*$H66</f>
        <v>1934856288.8152287</v>
      </c>
      <c r="N66" s="35">
        <f t="shared" ref="N66:N68" si="87">E$65*$H66</f>
        <v>2826502390.3726864</v>
      </c>
      <c r="O66" s="35">
        <f t="shared" ref="O66:O68" si="88">F$65*$H66</f>
        <v>1342042946.2888896</v>
      </c>
    </row>
    <row r="67" spans="1:15" x14ac:dyDescent="0.25">
      <c r="H67" s="36">
        <v>0.29076453822691134</v>
      </c>
      <c r="J67" s="28" t="s">
        <v>85</v>
      </c>
      <c r="K67" s="35">
        <f t="shared" si="84"/>
        <v>2058748072.6730251</v>
      </c>
      <c r="L67" s="35">
        <f t="shared" si="85"/>
        <v>688809342.59595394</v>
      </c>
      <c r="M67" s="35">
        <f t="shared" si="86"/>
        <v>2041032076.0926178</v>
      </c>
      <c r="N67" s="35">
        <f t="shared" si="87"/>
        <v>2981607510.2071962</v>
      </c>
      <c r="O67" s="35">
        <f t="shared" si="88"/>
        <v>1415687933.3641529</v>
      </c>
    </row>
    <row r="68" spans="1:15" x14ac:dyDescent="0.25">
      <c r="H68" s="36">
        <v>0.23978698934946746</v>
      </c>
      <c r="J68" s="28" t="s">
        <v>86</v>
      </c>
      <c r="K68" s="35">
        <f t="shared" si="84"/>
        <v>1697803333.1906264</v>
      </c>
      <c r="L68" s="35">
        <f t="shared" si="85"/>
        <v>568045606.60686111</v>
      </c>
      <c r="M68" s="35">
        <f t="shared" si="86"/>
        <v>1683193348.3924587</v>
      </c>
      <c r="N68" s="35">
        <f t="shared" si="87"/>
        <v>2458864800.5500617</v>
      </c>
      <c r="O68" s="35">
        <f t="shared" si="88"/>
        <v>1167486067.8328109</v>
      </c>
    </row>
    <row r="69" spans="1:15" x14ac:dyDescent="0.25">
      <c r="A69" s="28">
        <v>2010</v>
      </c>
      <c r="B69" s="35">
        <v>5500277626.7753639</v>
      </c>
      <c r="C69" s="35">
        <v>2200706202.2142973</v>
      </c>
      <c r="D69" s="35">
        <v>6032439851.5109673</v>
      </c>
      <c r="E69" s="35">
        <v>11183953773.635296</v>
      </c>
      <c r="F69" s="35">
        <v>4224235499.006206</v>
      </c>
      <c r="H69" s="36">
        <v>0.19380969048452421</v>
      </c>
      <c r="J69" s="28" t="s">
        <v>87</v>
      </c>
      <c r="K69" s="35">
        <f>B$69*$H69</f>
        <v>1066007104.4242866</v>
      </c>
      <c r="L69" s="35">
        <f t="shared" ref="L69:N69" si="89">C$69*$H69</f>
        <v>426518187.89852571</v>
      </c>
      <c r="M69" s="35">
        <f t="shared" si="89"/>
        <v>1169145300.4878497</v>
      </c>
      <c r="N69" s="35">
        <f t="shared" si="89"/>
        <v>2167558619.2614832</v>
      </c>
      <c r="O69" s="35">
        <f>F$69*$H69</f>
        <v>818697774.5961324</v>
      </c>
    </row>
    <row r="70" spans="1:15" x14ac:dyDescent="0.25">
      <c r="H70" s="36">
        <v>0.27563878193909697</v>
      </c>
      <c r="J70" s="28" t="s">
        <v>88</v>
      </c>
      <c r="K70" s="35">
        <f t="shared" ref="K70:K72" si="90">B$69*$H70</f>
        <v>1516089825.3712282</v>
      </c>
      <c r="L70" s="35">
        <f t="shared" ref="L70:L72" si="91">C$69*$H70</f>
        <v>606599976.98416495</v>
      </c>
      <c r="M70" s="35">
        <f t="shared" ref="M70:M72" si="92">D$69*$H70</f>
        <v>1662774372.7913499</v>
      </c>
      <c r="N70" s="35">
        <f t="shared" ref="N70:N72" si="93">E$69*$H70</f>
        <v>3082731395.428</v>
      </c>
      <c r="O70" s="35">
        <f t="shared" ref="O70:O72" si="94">F$69*$H70</f>
        <v>1164363127.5699642</v>
      </c>
    </row>
    <row r="71" spans="1:15" x14ac:dyDescent="0.25">
      <c r="H71" s="36">
        <v>0.29076453822691134</v>
      </c>
      <c r="J71" s="28" t="s">
        <v>89</v>
      </c>
      <c r="K71" s="35">
        <f t="shared" si="90"/>
        <v>1599285684.2691505</v>
      </c>
      <c r="L71" s="35">
        <f t="shared" si="91"/>
        <v>639887322.65993989</v>
      </c>
      <c r="M71" s="35">
        <f t="shared" si="92"/>
        <v>1754019587.8062041</v>
      </c>
      <c r="N71" s="35">
        <f t="shared" si="93"/>
        <v>3251897154.5421891</v>
      </c>
      <c r="O71" s="35">
        <f t="shared" si="94"/>
        <v>1228257884.2302659</v>
      </c>
    </row>
    <row r="72" spans="1:15" x14ac:dyDescent="0.25">
      <c r="H72" s="36">
        <v>0.23978698934946746</v>
      </c>
      <c r="J72" s="28" t="s">
        <v>90</v>
      </c>
      <c r="K72" s="35">
        <f t="shared" si="90"/>
        <v>1318895012.7106984</v>
      </c>
      <c r="L72" s="35">
        <f t="shared" si="91"/>
        <v>527700714.67166668</v>
      </c>
      <c r="M72" s="35">
        <f t="shared" si="92"/>
        <v>1446500590.4255633</v>
      </c>
      <c r="N72" s="35">
        <f t="shared" si="93"/>
        <v>2681766604.4036231</v>
      </c>
      <c r="O72" s="35">
        <f t="shared" si="94"/>
        <v>1012916712.6098435</v>
      </c>
    </row>
    <row r="73" spans="1:15" x14ac:dyDescent="0.25">
      <c r="A73" s="28">
        <v>2011</v>
      </c>
      <c r="B73" s="35">
        <v>5098243089.5341225</v>
      </c>
      <c r="C73" s="35">
        <v>2253747381.0738368</v>
      </c>
      <c r="D73" s="35">
        <v>4978898780.7045193</v>
      </c>
      <c r="E73" s="35">
        <v>13902098535.717674</v>
      </c>
      <c r="F73" s="35">
        <v>4399327705.3553562</v>
      </c>
      <c r="H73" s="36">
        <v>0.19380969048452421</v>
      </c>
      <c r="J73" s="28" t="s">
        <v>91</v>
      </c>
      <c r="K73" s="35">
        <f>B$73*$H73</f>
        <v>988088915.19747269</v>
      </c>
      <c r="L73" s="35">
        <f t="shared" ref="L73:N73" si="95">C$73*$H73</f>
        <v>436798082.35622734</v>
      </c>
      <c r="M73" s="35">
        <f t="shared" si="95"/>
        <v>964958831.64211786</v>
      </c>
      <c r="N73" s="35">
        <f t="shared" si="95"/>
        <v>2694361414.2927995</v>
      </c>
      <c r="O73" s="35">
        <f>F$73*$H73</f>
        <v>852632340.91491365</v>
      </c>
    </row>
    <row r="74" spans="1:15" x14ac:dyDescent="0.25">
      <c r="H74" s="36">
        <v>0.27563878193909697</v>
      </c>
      <c r="J74" s="28" t="s">
        <v>92</v>
      </c>
      <c r="K74" s="35">
        <f t="shared" ref="K74:K76" si="96">B$73*$H74</f>
        <v>1405273515.2286041</v>
      </c>
      <c r="L74" s="35">
        <f t="shared" ref="L74:L76" si="97">C$73*$H74</f>
        <v>621220182.91762221</v>
      </c>
      <c r="M74" s="35">
        <f t="shared" ref="M74:M76" si="98">D$73*$H74</f>
        <v>1372377595.3114488</v>
      </c>
      <c r="N74" s="35">
        <f t="shared" ref="N74:N76" si="99">E$73*$H74</f>
        <v>3831957506.7825232</v>
      </c>
      <c r="O74" s="35">
        <f t="shared" ref="O74:O76" si="100">F$73*$H74</f>
        <v>1212625330.0550728</v>
      </c>
    </row>
    <row r="75" spans="1:15" x14ac:dyDescent="0.25">
      <c r="H75" s="36">
        <v>0.29076453822691134</v>
      </c>
      <c r="J75" s="28" t="s">
        <v>93</v>
      </c>
      <c r="K75" s="35">
        <f t="shared" si="96"/>
        <v>1482388297.6969309</v>
      </c>
      <c r="L75" s="35">
        <f t="shared" si="97"/>
        <v>655309816.53804493</v>
      </c>
      <c r="M75" s="35">
        <f t="shared" si="98"/>
        <v>1447687204.8500814</v>
      </c>
      <c r="N75" s="35">
        <f t="shared" si="99"/>
        <v>4042237261.1229696</v>
      </c>
      <c r="O75" s="35">
        <f t="shared" si="100"/>
        <v>1279168488.7565076</v>
      </c>
    </row>
    <row r="76" spans="1:15" x14ac:dyDescent="0.25">
      <c r="H76" s="36">
        <v>0.23978698934946746</v>
      </c>
      <c r="J76" s="28" t="s">
        <v>94</v>
      </c>
      <c r="K76" s="35">
        <f t="shared" si="96"/>
        <v>1222492361.4111147</v>
      </c>
      <c r="L76" s="35">
        <f t="shared" si="97"/>
        <v>540419299.26194227</v>
      </c>
      <c r="M76" s="35">
        <f t="shared" si="98"/>
        <v>1193875148.900871</v>
      </c>
      <c r="N76" s="35">
        <f t="shared" si="99"/>
        <v>3333542353.519381</v>
      </c>
      <c r="O76" s="35">
        <f t="shared" si="100"/>
        <v>1054901545.6288619</v>
      </c>
    </row>
    <row r="77" spans="1:15" x14ac:dyDescent="0.25">
      <c r="A77" s="28">
        <v>2012</v>
      </c>
      <c r="B77" s="35">
        <v>6146747297.9505663</v>
      </c>
      <c r="C77" s="35">
        <v>2556806706.1288242</v>
      </c>
      <c r="D77" s="35">
        <v>4503643478.2813864</v>
      </c>
      <c r="E77" s="35">
        <v>15654636272.531376</v>
      </c>
      <c r="F77" s="35">
        <v>5138273689.7896538</v>
      </c>
      <c r="H77" s="36">
        <v>0.19380969048452421</v>
      </c>
      <c r="J77" s="28" t="s">
        <v>95</v>
      </c>
      <c r="K77" s="35">
        <f>B$77*$H77</f>
        <v>1191299191.3023849</v>
      </c>
      <c r="L77" s="35">
        <f t="shared" ref="L77:N77" si="101">C$77*$H77</f>
        <v>495533916.34358329</v>
      </c>
      <c r="M77" s="35">
        <f t="shared" si="101"/>
        <v>872849748.57836151</v>
      </c>
      <c r="N77" s="35">
        <f t="shared" si="101"/>
        <v>3034020210.6271119</v>
      </c>
      <c r="O77" s="35">
        <f>F$77*$H77</f>
        <v>995847233.44290698</v>
      </c>
    </row>
    <row r="78" spans="1:15" x14ac:dyDescent="0.25">
      <c r="H78" s="36">
        <v>0.27563878193909697</v>
      </c>
      <c r="J78" s="28" t="s">
        <v>96</v>
      </c>
      <c r="K78" s="35">
        <f t="shared" ref="K78:K80" si="102">B$77*$H78</f>
        <v>1694281938.0945296</v>
      </c>
      <c r="L78" s="35">
        <f t="shared" ref="L78:L80" si="103">C$77*$H78</f>
        <v>704755086.13106382</v>
      </c>
      <c r="M78" s="35">
        <f t="shared" ref="M78:M80" si="104">D$77*$H78</f>
        <v>1241378802.6414392</v>
      </c>
      <c r="N78" s="35">
        <f t="shared" ref="N78:N80" si="105">E$77*$H78</f>
        <v>4315024873.8601532</v>
      </c>
      <c r="O78" s="35">
        <f t="shared" ref="O78:O80" si="106">F$77*$H78</f>
        <v>1416307501.1233296</v>
      </c>
    </row>
    <row r="79" spans="1:15" x14ac:dyDescent="0.25">
      <c r="H79" s="36">
        <v>0.29076453822691134</v>
      </c>
      <c r="J79" s="28" t="s">
        <v>97</v>
      </c>
      <c r="K79" s="35">
        <f t="shared" si="102"/>
        <v>1787256139.6861115</v>
      </c>
      <c r="L79" s="35">
        <f t="shared" si="103"/>
        <v>743428721.24301779</v>
      </c>
      <c r="M79" s="35">
        <f t="shared" si="104"/>
        <v>1309499816.3011281</v>
      </c>
      <c r="N79" s="35">
        <f t="shared" si="105"/>
        <v>4551813086.8928423</v>
      </c>
      <c r="O79" s="35">
        <f t="shared" si="106"/>
        <v>1494027776.6951766</v>
      </c>
    </row>
    <row r="80" spans="1:15" x14ac:dyDescent="0.25">
      <c r="H80" s="36">
        <v>0.23978698934946746</v>
      </c>
      <c r="J80" s="28" t="s">
        <v>98</v>
      </c>
      <c r="K80" s="35">
        <f t="shared" si="102"/>
        <v>1473910028.8675404</v>
      </c>
      <c r="L80" s="35">
        <f t="shared" si="103"/>
        <v>613088982.4111594</v>
      </c>
      <c r="M80" s="35">
        <f t="shared" si="104"/>
        <v>1079915110.7604573</v>
      </c>
      <c r="N80" s="35">
        <f t="shared" si="105"/>
        <v>3753778101.151268</v>
      </c>
      <c r="O80" s="35">
        <f t="shared" si="106"/>
        <v>1232091178.5282407</v>
      </c>
    </row>
    <row r="81" spans="1:15" x14ac:dyDescent="0.25">
      <c r="A81" s="28">
        <v>2013</v>
      </c>
      <c r="B81" s="35">
        <v>6658283447.9434366</v>
      </c>
      <c r="C81" s="35">
        <v>2860601695.9842339</v>
      </c>
      <c r="D81" s="35">
        <v>4741970842.7146273</v>
      </c>
      <c r="E81" s="35">
        <v>17489631643.534782</v>
      </c>
      <c r="F81" s="35">
        <v>5386921425.4251585</v>
      </c>
      <c r="H81" s="36">
        <v>0.19380969048452421</v>
      </c>
      <c r="J81" s="28" t="s">
        <v>99</v>
      </c>
      <c r="K81" s="35">
        <f>B$81*$H81</f>
        <v>1290439854.2041481</v>
      </c>
      <c r="L81" s="35">
        <f t="shared" ref="L81:N81" si="107">C$81*$H81</f>
        <v>554412329.29820943</v>
      </c>
      <c r="M81" s="35">
        <f t="shared" si="107"/>
        <v>919039901.3131603</v>
      </c>
      <c r="N81" s="35">
        <f t="shared" si="107"/>
        <v>3389660095.5218167</v>
      </c>
      <c r="O81" s="35">
        <f>F$81*$H81</f>
        <v>1044037574.1261019</v>
      </c>
    </row>
    <row r="82" spans="1:15" x14ac:dyDescent="0.25">
      <c r="H82" s="36">
        <v>0.27563878193909697</v>
      </c>
      <c r="J82" s="28" t="s">
        <v>100</v>
      </c>
      <c r="K82" s="35">
        <f t="shared" ref="K82:K84" si="108">B$81*$H82</f>
        <v>1835281139.3963797</v>
      </c>
      <c r="L82" s="35">
        <f t="shared" ref="L82:L84" si="109">C$81*$H82</f>
        <v>788492767.09400916</v>
      </c>
      <c r="M82" s="35">
        <f t="shared" ref="M82:M84" si="110">D$81*$H82</f>
        <v>1307071067.0765731</v>
      </c>
      <c r="N82" s="35">
        <f t="shared" ref="N82:N84" si="111">E$81*$H82</f>
        <v>4820820762.7874136</v>
      </c>
      <c r="O82" s="35">
        <f t="shared" ref="O82:O84" si="112">F$81*$H82</f>
        <v>1484844460.1058147</v>
      </c>
    </row>
    <row r="83" spans="1:15" x14ac:dyDescent="0.25">
      <c r="H83" s="36">
        <v>0.29076453822691134</v>
      </c>
      <c r="J83" s="28" t="s">
        <v>101</v>
      </c>
      <c r="K83" s="35">
        <f t="shared" si="108"/>
        <v>1935992712.1251605</v>
      </c>
      <c r="L83" s="35">
        <f t="shared" si="109"/>
        <v>831761531.18397522</v>
      </c>
      <c r="M83" s="35">
        <f t="shared" si="110"/>
        <v>1378796962.3673961</v>
      </c>
      <c r="N83" s="35">
        <f t="shared" si="111"/>
        <v>5085364668.5911674</v>
      </c>
      <c r="O83" s="35">
        <f t="shared" si="112"/>
        <v>1566325720.7284012</v>
      </c>
    </row>
    <row r="84" spans="1:15" x14ac:dyDescent="0.25">
      <c r="H84" s="36">
        <v>0.23978698934946746</v>
      </c>
      <c r="J84" s="28" t="s">
        <v>102</v>
      </c>
      <c r="K84" s="35">
        <f t="shared" si="108"/>
        <v>1596569742.2177484</v>
      </c>
      <c r="L84" s="35">
        <f t="shared" si="109"/>
        <v>685935068.40804005</v>
      </c>
      <c r="M84" s="35">
        <f t="shared" si="110"/>
        <v>1137062911.9574976</v>
      </c>
      <c r="N84" s="35">
        <f t="shared" si="111"/>
        <v>4193786116.6343842</v>
      </c>
      <c r="O84" s="35">
        <f t="shared" si="112"/>
        <v>1291713670.4648407</v>
      </c>
    </row>
    <row r="85" spans="1:15" x14ac:dyDescent="0.25">
      <c r="A85" s="28">
        <v>2014</v>
      </c>
      <c r="B85" s="35">
        <v>6549620171.931263</v>
      </c>
      <c r="C85" s="35">
        <v>3039241043.946547</v>
      </c>
      <c r="D85" s="35">
        <v>5743524363.0060377</v>
      </c>
      <c r="E85" s="35">
        <v>18432421748.796711</v>
      </c>
      <c r="F85" s="35">
        <v>5281765413.6325827</v>
      </c>
      <c r="H85" s="36">
        <v>0.19380969048452421</v>
      </c>
      <c r="J85" s="28" t="s">
        <v>103</v>
      </c>
      <c r="K85" s="35">
        <f>B$85*$H85</f>
        <v>1269379858.3131943</v>
      </c>
      <c r="L85" s="35">
        <f t="shared" ref="L85:N85" si="113">C$85*$H85</f>
        <v>589034366.03514254</v>
      </c>
      <c r="M85" s="35">
        <f t="shared" si="113"/>
        <v>1113150679.0845242</v>
      </c>
      <c r="N85" s="35">
        <f t="shared" si="113"/>
        <v>3572381954.014503</v>
      </c>
      <c r="O85" s="35">
        <f>F$85*$H85</f>
        <v>1023657320.0279958</v>
      </c>
    </row>
    <row r="86" spans="1:15" x14ac:dyDescent="0.25">
      <c r="H86" s="36">
        <v>0.27563878193909697</v>
      </c>
      <c r="J86" s="28" t="s">
        <v>104</v>
      </c>
      <c r="K86" s="35">
        <f t="shared" ref="K86:K88" si="114">B$85*$H86</f>
        <v>1805329326.3548722</v>
      </c>
      <c r="L86" s="35">
        <f t="shared" ref="L86:L88" si="115">C$85*$H86</f>
        <v>837732699.37273574</v>
      </c>
      <c r="M86" s="35">
        <f t="shared" ref="M86:M88" si="116">D$85*$H86</f>
        <v>1583138059.456512</v>
      </c>
      <c r="N86" s="35">
        <f t="shared" ref="N86:N88" si="117">E$85*$H86</f>
        <v>5080690279.0260448</v>
      </c>
      <c r="O86" s="35">
        <f t="shared" ref="O86:O88" si="118">F$85*$H86</f>
        <v>1455859385.1017358</v>
      </c>
    </row>
    <row r="87" spans="1:15" x14ac:dyDescent="0.25">
      <c r="H87" s="36">
        <v>0.29076453822691134</v>
      </c>
      <c r="J87" s="28" t="s">
        <v>105</v>
      </c>
      <c r="K87" s="35">
        <f t="shared" si="114"/>
        <v>1904397284.8532574</v>
      </c>
      <c r="L87" s="35">
        <f t="shared" si="115"/>
        <v>883703518.7033937</v>
      </c>
      <c r="M87" s="35">
        <f t="shared" si="116"/>
        <v>1670013209.2044656</v>
      </c>
      <c r="N87" s="35">
        <f t="shared" si="117"/>
        <v>5359494598.1925535</v>
      </c>
      <c r="O87" s="35">
        <f t="shared" si="118"/>
        <v>1535750081.5177493</v>
      </c>
    </row>
    <row r="88" spans="1:15" x14ac:dyDescent="0.25">
      <c r="H88" s="36">
        <v>0.23978698934946746</v>
      </c>
      <c r="J88" s="28" t="s">
        <v>106</v>
      </c>
      <c r="K88" s="35">
        <f t="shared" si="114"/>
        <v>1570513702.4099391</v>
      </c>
      <c r="L88" s="35">
        <f t="shared" si="115"/>
        <v>728770459.83527505</v>
      </c>
      <c r="M88" s="35">
        <f t="shared" si="116"/>
        <v>1377222415.2605357</v>
      </c>
      <c r="N88" s="35">
        <f t="shared" si="117"/>
        <v>4419854917.5636091</v>
      </c>
      <c r="O88" s="35">
        <f t="shared" si="118"/>
        <v>1266498626.9851017</v>
      </c>
    </row>
    <row r="89" spans="1:15" x14ac:dyDescent="0.25">
      <c r="A89" s="28">
        <v>2015</v>
      </c>
      <c r="B89" s="35">
        <v>6109153278.1168823</v>
      </c>
      <c r="C89" s="35">
        <v>3127934853.5244994</v>
      </c>
      <c r="D89" s="35">
        <v>6526544704.8270006</v>
      </c>
      <c r="E89" s="35">
        <v>18747873961.249996</v>
      </c>
      <c r="F89" s="35">
        <v>4920070806.46</v>
      </c>
      <c r="H89" s="36">
        <v>0.19380969048452421</v>
      </c>
      <c r="J89" s="28" t="s">
        <v>107</v>
      </c>
      <c r="K89" s="35">
        <f>B$89*$H89</f>
        <v>1184013105.9543493</v>
      </c>
      <c r="L89" s="35">
        <f t="shared" ref="L89:N89" si="119">C$89*$H89</f>
        <v>606224085.81733882</v>
      </c>
      <c r="M89" s="35">
        <f t="shared" si="119"/>
        <v>1264907609.1759315</v>
      </c>
      <c r="N89" s="35">
        <f t="shared" si="119"/>
        <v>3633519649.6727324</v>
      </c>
      <c r="O89" s="35">
        <f>F$89*$H89</f>
        <v>953557400.16195595</v>
      </c>
    </row>
    <row r="90" spans="1:15" x14ac:dyDescent="0.25">
      <c r="H90" s="36">
        <v>0.27563878193909697</v>
      </c>
      <c r="J90" s="28" t="s">
        <v>108</v>
      </c>
      <c r="K90" s="35">
        <f t="shared" ref="K90:K91" si="120">B$89*$H90</f>
        <v>1683919568.2593787</v>
      </c>
      <c r="L90" s="35">
        <f t="shared" ref="L90:L92" si="121">C$89*$H90</f>
        <v>862180153.01034069</v>
      </c>
      <c r="M90" s="35">
        <f t="shared" ref="M90:M92" si="122">D$89*$H90</f>
        <v>1798968832.7095776</v>
      </c>
      <c r="N90" s="35">
        <f t="shared" ref="N90:N92" si="123">E$89*$H90</f>
        <v>5167641142.6266613</v>
      </c>
      <c r="O90" s="35">
        <f t="shared" ref="O90:O92" si="124">F$89*$H90</f>
        <v>1356162324.146745</v>
      </c>
    </row>
    <row r="91" spans="1:15" x14ac:dyDescent="0.25">
      <c r="H91" s="36">
        <v>0.29076453822691134</v>
      </c>
      <c r="J91" s="28" t="s">
        <v>109</v>
      </c>
      <c r="K91" s="35">
        <f t="shared" si="120"/>
        <v>1776325131.869077</v>
      </c>
      <c r="L91" s="35">
        <f t="shared" si="121"/>
        <v>909492533.28891265</v>
      </c>
      <c r="M91" s="35">
        <f t="shared" si="122"/>
        <v>1897687757.3163161</v>
      </c>
      <c r="N91" s="35">
        <f t="shared" si="123"/>
        <v>5451216915.0791903</v>
      </c>
      <c r="O91" s="35">
        <f t="shared" si="124"/>
        <v>1430582116.0840492</v>
      </c>
    </row>
    <row r="92" spans="1:15" x14ac:dyDescent="0.25">
      <c r="H92" s="36">
        <v>0.23978698934946746</v>
      </c>
      <c r="J92" s="28" t="s">
        <v>110</v>
      </c>
      <c r="K92" s="35">
        <f>B$89*$H92</f>
        <v>1464895472.0340772</v>
      </c>
      <c r="L92" s="35">
        <f t="shared" si="121"/>
        <v>750038081.40790725</v>
      </c>
      <c r="M92" s="35">
        <f t="shared" si="122"/>
        <v>1564980505.6251752</v>
      </c>
      <c r="N92" s="35">
        <f t="shared" si="123"/>
        <v>4495496253.8714113</v>
      </c>
      <c r="O92" s="35">
        <f t="shared" si="124"/>
        <v>1179768966.0672498</v>
      </c>
    </row>
  </sheetData>
  <mergeCells count="3">
    <mergeCell ref="A3:F3"/>
    <mergeCell ref="J3:O3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1:P105"/>
  <sheetViews>
    <sheetView zoomScale="70" zoomScaleNormal="70" zoomScalePageLayoutView="70" workbookViewId="0">
      <pane xSplit="1" ySplit="4" topLeftCell="B5" activePane="bottomRight" state="frozen"/>
      <selection activeCell="G15" sqref="G15"/>
      <selection pane="topRight" activeCell="G15" sqref="G15"/>
      <selection pane="bottomLeft" activeCell="G15" sqref="G15"/>
      <selection pane="bottomRight" activeCell="A2" sqref="A2"/>
    </sheetView>
  </sheetViews>
  <sheetFormatPr defaultColWidth="8.7109375" defaultRowHeight="15" x14ac:dyDescent="0.25"/>
  <cols>
    <col min="1" max="1" width="8.7109375" style="28"/>
    <col min="2" max="2" width="14.28515625" style="35" customWidth="1"/>
    <col min="3" max="3" width="15.42578125" style="35" bestFit="1" customWidth="1"/>
    <col min="4" max="5" width="16.42578125" style="35" bestFit="1" customWidth="1"/>
    <col min="6" max="6" width="15.42578125" style="35" bestFit="1" customWidth="1"/>
    <col min="7" max="7" width="17.42578125" style="35" bestFit="1" customWidth="1"/>
    <col min="9" max="9" width="10.7109375" style="28" customWidth="1"/>
    <col min="10" max="14" width="14.28515625" style="35" customWidth="1"/>
    <col min="15" max="15" width="12.28515625" customWidth="1"/>
  </cols>
  <sheetData>
    <row r="1" spans="1:15" s="24" customFormat="1" ht="15.75" x14ac:dyDescent="0.25">
      <c r="A1" s="23" t="s">
        <v>304</v>
      </c>
      <c r="B1" s="31"/>
      <c r="C1" s="31"/>
      <c r="D1" s="31"/>
      <c r="E1" s="31"/>
      <c r="F1" s="31"/>
      <c r="G1" s="31"/>
      <c r="I1" s="23"/>
      <c r="J1" s="31"/>
      <c r="K1" s="31"/>
      <c r="L1" s="31"/>
      <c r="M1" s="31"/>
      <c r="N1" s="31"/>
    </row>
    <row r="2" spans="1:15" s="26" customFormat="1" ht="16.5" thickBot="1" x14ac:dyDescent="0.3">
      <c r="A2" s="30"/>
      <c r="B2" s="32"/>
      <c r="C2" s="32"/>
      <c r="D2" s="32"/>
      <c r="E2" s="32"/>
      <c r="F2" s="32"/>
      <c r="G2" s="32"/>
      <c r="I2" s="30"/>
      <c r="J2" s="32"/>
      <c r="K2" s="32"/>
      <c r="L2" s="32"/>
      <c r="M2" s="32"/>
      <c r="N2" s="32"/>
    </row>
    <row r="3" spans="1:15" ht="42.4" customHeight="1" thickBot="1" x14ac:dyDescent="0.3">
      <c r="A3" s="421" t="s">
        <v>111</v>
      </c>
      <c r="B3" s="422"/>
      <c r="C3" s="422"/>
      <c r="D3" s="422"/>
      <c r="E3" s="422"/>
      <c r="F3" s="422"/>
      <c r="G3" s="310"/>
      <c r="I3" s="416" t="s">
        <v>112</v>
      </c>
      <c r="J3" s="417"/>
      <c r="K3" s="417"/>
      <c r="L3" s="417"/>
      <c r="M3" s="417"/>
      <c r="N3" s="417"/>
      <c r="O3" s="418"/>
    </row>
    <row r="4" spans="1:15" s="18" customFormat="1" ht="15.75" thickBot="1" x14ac:dyDescent="0.3">
      <c r="A4" s="27"/>
      <c r="B4" s="33" t="s">
        <v>3</v>
      </c>
      <c r="C4" s="33" t="s">
        <v>4</v>
      </c>
      <c r="D4" s="33" t="s">
        <v>5</v>
      </c>
      <c r="E4" s="33" t="s">
        <v>6</v>
      </c>
      <c r="F4" s="34" t="s">
        <v>7</v>
      </c>
      <c r="G4" s="311" t="s">
        <v>245</v>
      </c>
      <c r="I4" s="313"/>
      <c r="J4" s="314" t="s">
        <v>3</v>
      </c>
      <c r="K4" s="314" t="s">
        <v>4</v>
      </c>
      <c r="L4" s="314" t="s">
        <v>5</v>
      </c>
      <c r="M4" s="314" t="s">
        <v>6</v>
      </c>
      <c r="N4" s="315" t="s">
        <v>7</v>
      </c>
      <c r="O4" s="311" t="s">
        <v>245</v>
      </c>
    </row>
    <row r="5" spans="1:15" x14ac:dyDescent="0.25">
      <c r="A5" s="28" t="s">
        <v>23</v>
      </c>
      <c r="B5" s="37"/>
      <c r="C5" s="37"/>
      <c r="D5" s="37"/>
      <c r="E5" s="37"/>
      <c r="F5" s="37"/>
      <c r="G5" s="37"/>
      <c r="I5" s="28" t="s">
        <v>23</v>
      </c>
      <c r="J5" s="37"/>
      <c r="K5" s="37"/>
      <c r="L5" s="37"/>
      <c r="M5" s="37"/>
      <c r="N5" s="37"/>
      <c r="O5" s="316"/>
    </row>
    <row r="6" spans="1:15" x14ac:dyDescent="0.25">
      <c r="A6" s="28" t="s">
        <v>24</v>
      </c>
      <c r="B6" s="37"/>
      <c r="C6" s="37"/>
      <c r="D6" s="37"/>
      <c r="E6" s="37"/>
      <c r="F6" s="37"/>
      <c r="G6" s="37"/>
      <c r="I6" s="28" t="s">
        <v>24</v>
      </c>
      <c r="J6" s="37"/>
      <c r="K6" s="37"/>
      <c r="L6" s="37"/>
      <c r="M6" s="37"/>
      <c r="N6" s="37"/>
      <c r="O6" s="316"/>
    </row>
    <row r="7" spans="1:15" x14ac:dyDescent="0.25">
      <c r="A7" s="28" t="s">
        <v>25</v>
      </c>
      <c r="B7" s="37"/>
      <c r="C7" s="37"/>
      <c r="D7" s="37"/>
      <c r="E7" s="37"/>
      <c r="F7" s="37"/>
      <c r="G7" s="37"/>
      <c r="I7" s="28" t="s">
        <v>25</v>
      </c>
      <c r="J7" s="37"/>
      <c r="K7" s="37"/>
      <c r="L7" s="37"/>
      <c r="M7" s="37"/>
      <c r="N7" s="37"/>
      <c r="O7" s="316"/>
    </row>
    <row r="8" spans="1:15" x14ac:dyDescent="0.25">
      <c r="A8" s="28" t="s">
        <v>26</v>
      </c>
      <c r="B8" s="35">
        <f>SUM('Table 2'!K5:K8)</f>
        <v>2715939866.4474621</v>
      </c>
      <c r="C8" s="35">
        <f>SUM('Table 2'!L5:L8)</f>
        <v>1564738812.0040228</v>
      </c>
      <c r="D8" s="35">
        <f>SUM('Table 2'!M5:M8)</f>
        <v>4694758992.0735426</v>
      </c>
      <c r="E8" s="35">
        <f>SUM('Table 2'!N5:N8)</f>
        <v>6369367644.2071047</v>
      </c>
      <c r="F8" s="35">
        <f>SUM('Table 2'!O5:O8)</f>
        <v>2210857210.677</v>
      </c>
      <c r="G8" s="333">
        <v>83440756189.771744</v>
      </c>
      <c r="I8" s="28" t="s">
        <v>26</v>
      </c>
      <c r="J8" s="37"/>
      <c r="K8" s="37"/>
      <c r="L8" s="37"/>
      <c r="M8" s="37"/>
      <c r="N8" s="37"/>
      <c r="O8" s="316"/>
    </row>
    <row r="9" spans="1:15" x14ac:dyDescent="0.25">
      <c r="A9" s="28" t="s">
        <v>27</v>
      </c>
      <c r="B9" s="35">
        <f>SUM('Table 2'!K6:K9)</f>
        <v>2753688259.1641102</v>
      </c>
      <c r="C9" s="35">
        <f>SUM('Table 2'!L6:L9)</f>
        <v>1569983238.9907365</v>
      </c>
      <c r="D9" s="35">
        <f>SUM('Table 2'!M6:M9)</f>
        <v>4578614997.4122152</v>
      </c>
      <c r="E9" s="35">
        <f>SUM('Table 2'!N6:N9)</f>
        <v>6336479779.472887</v>
      </c>
      <c r="F9" s="35">
        <f>SUM('Table 2'!O6:O9)</f>
        <v>2243532776.803895</v>
      </c>
      <c r="G9" s="333">
        <v>84150469638.866943</v>
      </c>
      <c r="I9" s="28" t="s">
        <v>27</v>
      </c>
      <c r="J9" s="37"/>
      <c r="K9" s="37"/>
      <c r="L9" s="37"/>
      <c r="M9" s="37"/>
      <c r="N9" s="37"/>
      <c r="O9" s="316"/>
    </row>
    <row r="10" spans="1:15" x14ac:dyDescent="0.25">
      <c r="A10" s="28" t="s">
        <v>28</v>
      </c>
      <c r="B10" s="35">
        <f>SUM('Table 2'!K7:K10)</f>
        <v>2807374537.5053186</v>
      </c>
      <c r="C10" s="35">
        <f>SUM('Table 2'!L7:L10)</f>
        <v>1577441934.4923511</v>
      </c>
      <c r="D10" s="35">
        <f>SUM('Table 2'!M7:M10)</f>
        <v>4413433426.057579</v>
      </c>
      <c r="E10" s="35">
        <f>SUM('Table 2'!N7:N10)</f>
        <v>6289706210.2398186</v>
      </c>
      <c r="F10" s="35">
        <f>SUM('Table 2'!O7:O10)</f>
        <v>2290004412.0656366</v>
      </c>
      <c r="G10" s="333">
        <v>85159833774.093246</v>
      </c>
      <c r="I10" s="28" t="s">
        <v>28</v>
      </c>
      <c r="J10" s="37"/>
      <c r="K10" s="37"/>
      <c r="L10" s="37"/>
      <c r="M10" s="37"/>
      <c r="N10" s="37"/>
      <c r="O10" s="316"/>
    </row>
    <row r="11" spans="1:15" x14ac:dyDescent="0.25">
      <c r="A11" s="28" t="s">
        <v>29</v>
      </c>
      <c r="B11" s="35">
        <f>SUM('Table 2'!K8:K11)</f>
        <v>2864006865.5876999</v>
      </c>
      <c r="C11" s="35">
        <f>SUM('Table 2'!L8:L11)</f>
        <v>1585309928.0237598</v>
      </c>
      <c r="D11" s="35">
        <f>SUM('Table 2'!M8:M11)</f>
        <v>4239187469.1546841</v>
      </c>
      <c r="E11" s="35">
        <f>SUM('Table 2'!N8:N11)</f>
        <v>6240365928.13727</v>
      </c>
      <c r="F11" s="35">
        <f>SUM('Table 2'!O8:O11)</f>
        <v>2339026191.4845986</v>
      </c>
      <c r="G11" s="333">
        <v>86224587052.341034</v>
      </c>
      <c r="I11" s="28" t="s">
        <v>29</v>
      </c>
      <c r="J11" s="38"/>
      <c r="K11" s="38"/>
      <c r="L11" s="38"/>
      <c r="M11" s="38"/>
      <c r="N11" s="38"/>
      <c r="O11" s="316"/>
    </row>
    <row r="12" spans="1:15" x14ac:dyDescent="0.25">
      <c r="A12" s="28" t="s">
        <v>30</v>
      </c>
      <c r="B12" s="35">
        <f>SUM('Table 2'!K9:K12)</f>
        <v>2910710275.6167727</v>
      </c>
      <c r="C12" s="35">
        <f>SUM('Table 2'!L9:L12)</f>
        <v>1591798485.7159126</v>
      </c>
      <c r="D12" s="35">
        <f>SUM('Table 2'!M9:M12)</f>
        <v>4095490738.9177399</v>
      </c>
      <c r="E12" s="35">
        <f>SUM('Table 2'!N9:N12)</f>
        <v>6199676104.7799568</v>
      </c>
      <c r="F12" s="35">
        <f>SUM('Table 2'!O9:O12)</f>
        <v>2379453352.826582</v>
      </c>
      <c r="G12" s="333">
        <v>87102665185.761047</v>
      </c>
      <c r="I12" s="28" t="s">
        <v>30</v>
      </c>
      <c r="J12" s="312">
        <f>(B12-B8)/B8*100</f>
        <v>7.1713815013171338</v>
      </c>
      <c r="K12" s="312">
        <f t="shared" ref="K12:O12" si="0">(C12-C8)/C8*100</f>
        <v>1.7293412487949571</v>
      </c>
      <c r="L12" s="312">
        <f t="shared" si="0"/>
        <v>-12.764622298345559</v>
      </c>
      <c r="M12" s="312">
        <f t="shared" si="0"/>
        <v>-2.664181892239823</v>
      </c>
      <c r="N12" s="312">
        <f t="shared" si="0"/>
        <v>7.6258268211701949</v>
      </c>
      <c r="O12" s="334">
        <f t="shared" si="0"/>
        <v>4.3886335206034293</v>
      </c>
    </row>
    <row r="13" spans="1:15" x14ac:dyDescent="0.25">
      <c r="A13" s="28" t="s">
        <v>31</v>
      </c>
      <c r="B13" s="35">
        <f>SUM('Table 2'!K10:K13)</f>
        <v>2978314859.2721882</v>
      </c>
      <c r="C13" s="35">
        <f>SUM('Table 2'!L10:L13)</f>
        <v>1606457045.2474246</v>
      </c>
      <c r="D13" s="35">
        <f>SUM('Table 2'!M10:M13)</f>
        <v>3981835936.5388017</v>
      </c>
      <c r="E13" s="35">
        <f>SUM('Table 2'!N10:N13)</f>
        <v>6219036647.4279957</v>
      </c>
      <c r="F13" s="35">
        <f>SUM('Table 2'!O10:O13)</f>
        <v>2425861119.1248436</v>
      </c>
      <c r="G13" s="333">
        <v>87977643298.552444</v>
      </c>
      <c r="I13" s="28" t="s">
        <v>31</v>
      </c>
      <c r="J13" s="312">
        <f t="shared" ref="J13:J18" si="1">(B13-B9)/B9*100</f>
        <v>8.1572995548982021</v>
      </c>
      <c r="K13" s="312">
        <f t="shared" ref="K13:K20" si="2">(C13-C9)/C9*100</f>
        <v>2.3231971750306899</v>
      </c>
      <c r="L13" s="312">
        <f t="shared" ref="L13:L20" si="3">(D13-D9)/D9*100</f>
        <v>-13.034052026883824</v>
      </c>
      <c r="M13" s="312">
        <f t="shared" ref="M13:M20" si="4">(E13-E9)/E9*100</f>
        <v>-1.853444438114519</v>
      </c>
      <c r="N13" s="312">
        <f t="shared" ref="N13:N20" si="5">(F13-F9)/F9*100</f>
        <v>8.1268410341965662</v>
      </c>
      <c r="O13" s="334">
        <f t="shared" ref="O13:O20" si="6">(G13-G9)/G9*100</f>
        <v>4.5480122405850816</v>
      </c>
    </row>
    <row r="14" spans="1:15" x14ac:dyDescent="0.25">
      <c r="A14" s="28" t="s">
        <v>32</v>
      </c>
      <c r="B14" s="35">
        <f>SUM('Table 2'!K11:K14)</f>
        <v>3074463019.0762334</v>
      </c>
      <c r="C14" s="35">
        <f>SUM('Table 2'!L11:L14)</f>
        <v>1627304648.2963047</v>
      </c>
      <c r="D14" s="35">
        <f>SUM('Table 2'!M11:M14)</f>
        <v>3820194528.3566828</v>
      </c>
      <c r="E14" s="35">
        <f>SUM('Table 2'!N11:N14)</f>
        <v>6246571474.9169827</v>
      </c>
      <c r="F14" s="35">
        <f>SUM('Table 2'!O11:O14)</f>
        <v>2491862876.5343289</v>
      </c>
      <c r="G14" s="333">
        <v>89222049089.770874</v>
      </c>
      <c r="I14" s="28" t="s">
        <v>32</v>
      </c>
      <c r="J14" s="312">
        <f t="shared" si="1"/>
        <v>9.5138171983369979</v>
      </c>
      <c r="K14" s="312">
        <f t="shared" si="2"/>
        <v>3.1609856891499692</v>
      </c>
      <c r="L14" s="312">
        <f t="shared" si="3"/>
        <v>-13.441664129299516</v>
      </c>
      <c r="M14" s="312">
        <f t="shared" si="4"/>
        <v>-0.68579888918517939</v>
      </c>
      <c r="N14" s="312">
        <f t="shared" si="5"/>
        <v>8.8147631246968352</v>
      </c>
      <c r="O14" s="334">
        <f t="shared" si="6"/>
        <v>4.7701071451755315</v>
      </c>
    </row>
    <row r="15" spans="1:15" x14ac:dyDescent="0.25">
      <c r="A15" s="28" t="s">
        <v>33</v>
      </c>
      <c r="B15" s="35">
        <f>SUM('Table 2'!K12:K15)</f>
        <v>3175887336.4024053</v>
      </c>
      <c r="C15" s="35">
        <f>SUM('Table 2'!L12:L15)</f>
        <v>1649296269.4716766</v>
      </c>
      <c r="D15" s="35">
        <f>SUM('Table 2'!M12:M15)</f>
        <v>3649683002.0838442</v>
      </c>
      <c r="E15" s="35">
        <f>SUM('Table 2'!N12:N15)</f>
        <v>6275617283.8690834</v>
      </c>
      <c r="F15" s="35">
        <f>SUM('Table 2'!O12:O15)</f>
        <v>2561486499.0896416</v>
      </c>
      <c r="G15" s="333">
        <v>90534742001.505157</v>
      </c>
      <c r="I15" s="28" t="s">
        <v>33</v>
      </c>
      <c r="J15" s="312">
        <f t="shared" si="1"/>
        <v>10.889655138822683</v>
      </c>
      <c r="K15" s="312">
        <f t="shared" si="2"/>
        <v>4.0362039192980914</v>
      </c>
      <c r="L15" s="312">
        <f t="shared" si="3"/>
        <v>-13.906072127269949</v>
      </c>
      <c r="M15" s="312">
        <f t="shared" si="4"/>
        <v>0.56489244601615618</v>
      </c>
      <c r="N15" s="312">
        <f t="shared" si="5"/>
        <v>9.510808746602601</v>
      </c>
      <c r="O15" s="334">
        <f t="shared" si="6"/>
        <v>4.9987539476967564</v>
      </c>
    </row>
    <row r="16" spans="1:15" x14ac:dyDescent="0.25">
      <c r="A16" s="28" t="s">
        <v>34</v>
      </c>
      <c r="B16" s="35">
        <f>SUM('Table 2'!K13:K16)</f>
        <v>3259529694.7407818</v>
      </c>
      <c r="C16" s="35">
        <f>SUM('Table 2'!L13:L16)</f>
        <v>1667432265.9199133</v>
      </c>
      <c r="D16" s="35">
        <f>SUM('Table 2'!M13:M16)</f>
        <v>3509065972.9795623</v>
      </c>
      <c r="E16" s="35">
        <f>SUM('Table 2'!N13:N16)</f>
        <v>6299570710.6669855</v>
      </c>
      <c r="F16" s="35">
        <f>SUM('Table 2'!O13:O16)</f>
        <v>2618903538.1204243</v>
      </c>
      <c r="G16" s="333">
        <v>91617290386.409988</v>
      </c>
      <c r="I16" s="28" t="s">
        <v>34</v>
      </c>
      <c r="J16" s="312">
        <f t="shared" si="1"/>
        <v>11.983996553902813</v>
      </c>
      <c r="K16" s="312">
        <f t="shared" si="2"/>
        <v>4.7514670281888325</v>
      </c>
      <c r="L16" s="312">
        <f t="shared" si="3"/>
        <v>-14.318791161352843</v>
      </c>
      <c r="M16" s="312">
        <f t="shared" si="4"/>
        <v>1.6112874962937154</v>
      </c>
      <c r="N16" s="312">
        <f t="shared" si="5"/>
        <v>10.063243518070927</v>
      </c>
      <c r="O16" s="334">
        <f t="shared" si="6"/>
        <v>5.1831079921845626</v>
      </c>
    </row>
    <row r="17" spans="1:15" x14ac:dyDescent="0.25">
      <c r="A17" s="28" t="s">
        <v>35</v>
      </c>
      <c r="B17" s="35">
        <f>SUM('Table 2'!K14:K17)</f>
        <v>3340753137.5939884</v>
      </c>
      <c r="C17" s="35">
        <f>SUM('Table 2'!L14:L17)</f>
        <v>1723776777.0220368</v>
      </c>
      <c r="D17" s="35">
        <f>SUM('Table 2'!M14:M17)</f>
        <v>3512409348.2779207</v>
      </c>
      <c r="E17" s="35">
        <f>SUM('Table 2'!N14:N17)</f>
        <v>6222090136.1267853</v>
      </c>
      <c r="F17" s="35">
        <f>SUM('Table 2'!O14:O17)</f>
        <v>2677259271.0081401</v>
      </c>
      <c r="G17" s="333">
        <v>92988081541.236511</v>
      </c>
      <c r="I17" s="28" t="s">
        <v>35</v>
      </c>
      <c r="J17" s="312">
        <f t="shared" si="1"/>
        <v>12.169239836864307</v>
      </c>
      <c r="K17" s="312">
        <f t="shared" si="2"/>
        <v>7.3030108163609651</v>
      </c>
      <c r="L17" s="312">
        <f t="shared" si="3"/>
        <v>-11.789199649168081</v>
      </c>
      <c r="M17" s="312">
        <f t="shared" si="4"/>
        <v>4.9099062634603161E-2</v>
      </c>
      <c r="N17" s="312">
        <f t="shared" si="5"/>
        <v>10.363254099805646</v>
      </c>
      <c r="O17" s="334">
        <f t="shared" si="6"/>
        <v>5.6951266876757849</v>
      </c>
    </row>
    <row r="18" spans="1:15" x14ac:dyDescent="0.25">
      <c r="A18" s="28" t="s">
        <v>36</v>
      </c>
      <c r="B18" s="35">
        <f>SUM('Table 2'!K15:K18)</f>
        <v>3456270224.4691958</v>
      </c>
      <c r="C18" s="35">
        <f>SUM('Table 2'!L15:L18)</f>
        <v>1803910708.2528048</v>
      </c>
      <c r="D18" s="35">
        <f>SUM('Table 2'!M15:M18)</f>
        <v>3517164342.1716771</v>
      </c>
      <c r="E18" s="35">
        <f>SUM('Table 2'!N15:N18)</f>
        <v>6111896207.5527763</v>
      </c>
      <c r="F18" s="35">
        <f>SUM('Table 2'!O15:O18)</f>
        <v>2760253589.2598262</v>
      </c>
      <c r="G18" s="333">
        <v>94937639394.946823</v>
      </c>
      <c r="I18" s="28" t="s">
        <v>36</v>
      </c>
      <c r="J18" s="312">
        <f t="shared" si="1"/>
        <v>12.4186631299173</v>
      </c>
      <c r="K18" s="312">
        <f t="shared" si="2"/>
        <v>10.852673477052779</v>
      </c>
      <c r="L18" s="312">
        <f t="shared" si="3"/>
        <v>-7.9323234441508639</v>
      </c>
      <c r="M18" s="312">
        <f t="shared" si="4"/>
        <v>-2.1559869746947249</v>
      </c>
      <c r="N18" s="312">
        <f t="shared" si="5"/>
        <v>10.770685468005116</v>
      </c>
      <c r="O18" s="334">
        <f t="shared" si="6"/>
        <v>6.4060289619948101</v>
      </c>
    </row>
    <row r="19" spans="1:15" x14ac:dyDescent="0.25">
      <c r="A19" s="28" t="s">
        <v>37</v>
      </c>
      <c r="B19" s="35">
        <f>SUM('Table 2'!K16:K19)</f>
        <v>3578126344.2296185</v>
      </c>
      <c r="C19" s="35">
        <f>SUM('Table 2'!L16:L19)</f>
        <v>1888442011.6735606</v>
      </c>
      <c r="D19" s="35">
        <f>SUM('Table 2'!M16:M19)</f>
        <v>3522180267.7031407</v>
      </c>
      <c r="E19" s="35">
        <f>SUM('Table 2'!N16:N19)</f>
        <v>5995655355.9141617</v>
      </c>
      <c r="F19" s="35">
        <f>SUM('Table 2'!O16:O19)</f>
        <v>2847802244.2500401</v>
      </c>
      <c r="G19" s="333">
        <v>96994179788.475266</v>
      </c>
      <c r="I19" s="28" t="s">
        <v>37</v>
      </c>
      <c r="J19" s="312">
        <f>(B19-B15)/B15*100</f>
        <v>12.665405451153793</v>
      </c>
      <c r="K19" s="312">
        <f t="shared" si="2"/>
        <v>14.499865586823296</v>
      </c>
      <c r="L19" s="312">
        <f t="shared" si="3"/>
        <v>-3.4935290080783385</v>
      </c>
      <c r="M19" s="312">
        <f t="shared" si="4"/>
        <v>-4.461105821008859</v>
      </c>
      <c r="N19" s="312">
        <f t="shared" si="5"/>
        <v>11.177718299985411</v>
      </c>
      <c r="O19" s="334">
        <f t="shared" si="6"/>
        <v>7.1347613569857176</v>
      </c>
    </row>
    <row r="20" spans="1:15" x14ac:dyDescent="0.25">
      <c r="A20" s="28" t="s">
        <v>38</v>
      </c>
      <c r="B20" s="35">
        <f>SUM('Table 2'!K17:K20)</f>
        <v>3678618351.5058193</v>
      </c>
      <c r="C20" s="35">
        <f>SUM('Table 2'!L17:L20)</f>
        <v>1958153080.5564897</v>
      </c>
      <c r="D20" s="35">
        <f>SUM('Table 2'!M17:M20)</f>
        <v>3526316788.9217358</v>
      </c>
      <c r="E20" s="35">
        <f>SUM('Table 2'!N17:N20)</f>
        <v>5899794134.2403917</v>
      </c>
      <c r="F20" s="35">
        <f>SUM('Table 2'!O17:O20)</f>
        <v>2920001655.2570171</v>
      </c>
      <c r="G20" s="333">
        <v>98690162498.220001</v>
      </c>
      <c r="I20" s="28" t="s">
        <v>38</v>
      </c>
      <c r="J20" s="312">
        <f t="shared" ref="J20:J83" si="7">(B20-B16)/B16*100</f>
        <v>12.857335137680531</v>
      </c>
      <c r="K20" s="312">
        <f t="shared" si="2"/>
        <v>17.435239834236224</v>
      </c>
      <c r="L20" s="312">
        <f t="shared" si="3"/>
        <v>0.4916070565503145</v>
      </c>
      <c r="M20" s="312">
        <f t="shared" si="4"/>
        <v>-6.3460923734002543</v>
      </c>
      <c r="N20" s="312">
        <f t="shared" si="5"/>
        <v>11.497106050446199</v>
      </c>
      <c r="O20" s="334">
        <f t="shared" si="6"/>
        <v>7.7200188763268258</v>
      </c>
    </row>
    <row r="21" spans="1:15" x14ac:dyDescent="0.25">
      <c r="A21" s="28" t="s">
        <v>39</v>
      </c>
      <c r="B21" s="35">
        <f>SUM('Table 2'!K18:K21)</f>
        <v>3764029797.3845415</v>
      </c>
      <c r="C21" s="35">
        <f>SUM('Table 2'!L18:L21)</f>
        <v>2033495282.117754</v>
      </c>
      <c r="D21" s="35">
        <f>SUM('Table 2'!M18:M21)</f>
        <v>3708967250.4121013</v>
      </c>
      <c r="E21" s="35">
        <f>SUM('Table 2'!N18:N21)</f>
        <v>5966242011.5494251</v>
      </c>
      <c r="F21" s="35">
        <f>SUM('Table 2'!O18:O21)</f>
        <v>2984479264.8664174</v>
      </c>
      <c r="G21" s="333">
        <v>99205259623.222763</v>
      </c>
      <c r="I21" s="28" t="s">
        <v>39</v>
      </c>
      <c r="J21" s="312">
        <f t="shared" si="7"/>
        <v>12.670096902023628</v>
      </c>
      <c r="K21" s="312">
        <f t="shared" ref="K21:K84" si="8">(C21-C17)/C17*100</f>
        <v>17.967436922475592</v>
      </c>
      <c r="L21" s="312">
        <f t="shared" ref="L21:L84" si="9">(D21-D17)/D17*100</f>
        <v>5.5960989350671735</v>
      </c>
      <c r="M21" s="312">
        <f t="shared" ref="M21:M84" si="10">(E21-E17)/E17*100</f>
        <v>-4.1119321478782709</v>
      </c>
      <c r="N21" s="312">
        <f t="shared" ref="N21:N84" si="11">(F21-F17)/F17*100</f>
        <v>11.475167802578627</v>
      </c>
      <c r="O21" s="334">
        <f t="shared" ref="O21:O84" si="12">(G21-G17)/G17*100</f>
        <v>6.6859945693461595</v>
      </c>
    </row>
    <row r="22" spans="1:15" x14ac:dyDescent="0.25">
      <c r="A22" s="28" t="s">
        <v>40</v>
      </c>
      <c r="B22" s="35">
        <f>SUM('Table 2'!K19:K22)</f>
        <v>3885503119.2128325</v>
      </c>
      <c r="C22" s="35">
        <f>SUM('Table 2'!L19:L22)</f>
        <v>2140647987.51158</v>
      </c>
      <c r="D22" s="35">
        <f>SUM('Table 2'!M19:M22)</f>
        <v>3968735224.8614402</v>
      </c>
      <c r="E22" s="35">
        <f>SUM('Table 2'!N19:N22)</f>
        <v>6060745087.8306561</v>
      </c>
      <c r="F22" s="35">
        <f>SUM('Table 2'!O19:O22)</f>
        <v>3076180199.5856695</v>
      </c>
      <c r="G22" s="333">
        <v>99937837771.20462</v>
      </c>
      <c r="I22" s="28" t="s">
        <v>40</v>
      </c>
      <c r="J22" s="312">
        <f t="shared" si="7"/>
        <v>12.418962258934977</v>
      </c>
      <c r="K22" s="312">
        <f t="shared" si="8"/>
        <v>18.667070255651698</v>
      </c>
      <c r="L22" s="312">
        <f t="shared" si="9"/>
        <v>12.839061208352298</v>
      </c>
      <c r="M22" s="312">
        <f t="shared" si="10"/>
        <v>-0.83691080452103039</v>
      </c>
      <c r="N22" s="312">
        <f t="shared" si="11"/>
        <v>11.445564695762624</v>
      </c>
      <c r="O22" s="334">
        <f t="shared" si="12"/>
        <v>5.2668239995484232</v>
      </c>
    </row>
    <row r="23" spans="1:15" x14ac:dyDescent="0.25">
      <c r="A23" s="28" t="s">
        <v>41</v>
      </c>
      <c r="B23" s="35">
        <f>SUM('Table 2'!K20:K23)</f>
        <v>4013642324.0076642</v>
      </c>
      <c r="C23" s="35">
        <f>SUM('Table 2'!L20:L23)</f>
        <v>2253680727.9859743</v>
      </c>
      <c r="D23" s="35">
        <f>SUM('Table 2'!M20:M23)</f>
        <v>4242758040.5390654</v>
      </c>
      <c r="E23" s="35">
        <f>SUM('Table 2'!N20:N23)</f>
        <v>6160434047.2094059</v>
      </c>
      <c r="F23" s="35">
        <f>SUM('Table 2'!O20:O23)</f>
        <v>3172913249.0899687</v>
      </c>
      <c r="G23" s="333">
        <v>100710616352.70386</v>
      </c>
      <c r="I23" s="28" t="s">
        <v>41</v>
      </c>
      <c r="J23" s="312">
        <f t="shared" si="7"/>
        <v>12.171621063085002</v>
      </c>
      <c r="K23" s="312">
        <f t="shared" si="8"/>
        <v>19.340743006915773</v>
      </c>
      <c r="L23" s="312">
        <f t="shared" si="9"/>
        <v>20.458287710124008</v>
      </c>
      <c r="M23" s="312">
        <f t="shared" si="10"/>
        <v>2.7483015869600513</v>
      </c>
      <c r="N23" s="312">
        <f t="shared" si="11"/>
        <v>11.416207199652153</v>
      </c>
      <c r="O23" s="334">
        <f t="shared" si="12"/>
        <v>3.8316078060904175</v>
      </c>
    </row>
    <row r="24" spans="1:15" x14ac:dyDescent="0.25">
      <c r="A24" s="28" t="s">
        <v>42</v>
      </c>
      <c r="B24" s="35">
        <f>SUM('Table 2'!K21:K24)</f>
        <v>4119315850.5069962</v>
      </c>
      <c r="C24" s="35">
        <f>SUM('Table 2'!L21:L24)</f>
        <v>2346896292.3789158</v>
      </c>
      <c r="D24" s="35">
        <f>SUM('Table 2'!M21:M24)</f>
        <v>4468738507.0192108</v>
      </c>
      <c r="E24" s="35">
        <f>SUM('Table 2'!N21:N24)</f>
        <v>6242645294.7933788</v>
      </c>
      <c r="F24" s="35">
        <f>SUM('Table 2'!O21:O24)</f>
        <v>3252686824.1368933</v>
      </c>
      <c r="G24" s="333">
        <v>101347909506.19992</v>
      </c>
      <c r="I24" s="28" t="s">
        <v>42</v>
      </c>
      <c r="J24" s="312">
        <f t="shared" si="7"/>
        <v>11.979973372904533</v>
      </c>
      <c r="K24" s="312">
        <f t="shared" si="8"/>
        <v>19.852544506476924</v>
      </c>
      <c r="L24" s="312">
        <f t="shared" si="9"/>
        <v>26.72538443109206</v>
      </c>
      <c r="M24" s="312">
        <f t="shared" si="10"/>
        <v>5.8112393882219715</v>
      </c>
      <c r="N24" s="312">
        <f t="shared" si="11"/>
        <v>11.393321242846808</v>
      </c>
      <c r="O24" s="334">
        <f t="shared" si="12"/>
        <v>2.6930212097156647</v>
      </c>
    </row>
    <row r="25" spans="1:15" x14ac:dyDescent="0.25">
      <c r="A25" s="28" t="s">
        <v>43</v>
      </c>
      <c r="B25" s="35">
        <f>SUM('Table 2'!K22:K25)</f>
        <v>4209166737.8082604</v>
      </c>
      <c r="C25" s="35">
        <f>SUM('Table 2'!L22:L25)</f>
        <v>2396239410.0590515</v>
      </c>
      <c r="D25" s="35">
        <f>SUM('Table 2'!M22:M25)</f>
        <v>4599113569.0315723</v>
      </c>
      <c r="E25" s="35">
        <f>SUM('Table 2'!N22:N25)</f>
        <v>6441648762.9636793</v>
      </c>
      <c r="F25" s="35">
        <f>SUM('Table 2'!O22:O25)</f>
        <v>3271986451.2051907</v>
      </c>
      <c r="G25" s="333">
        <v>103140450098.73538</v>
      </c>
      <c r="I25" s="28" t="s">
        <v>43</v>
      </c>
      <c r="J25" s="312">
        <f t="shared" si="7"/>
        <v>11.826073766286999</v>
      </c>
      <c r="K25" s="312">
        <f t="shared" si="8"/>
        <v>17.838454366293043</v>
      </c>
      <c r="L25" s="312">
        <f t="shared" si="9"/>
        <v>23.999843043115774</v>
      </c>
      <c r="M25" s="312">
        <f t="shared" si="10"/>
        <v>7.9682780298547042</v>
      </c>
      <c r="N25" s="312">
        <f t="shared" si="11"/>
        <v>9.6334120904553107</v>
      </c>
      <c r="O25" s="334">
        <f t="shared" si="12"/>
        <v>3.9667155657455058</v>
      </c>
    </row>
    <row r="26" spans="1:15" x14ac:dyDescent="0.25">
      <c r="A26" s="28" t="s">
        <v>44</v>
      </c>
      <c r="B26" s="35">
        <f>SUM('Table 2'!K23:K26)</f>
        <v>4336953893.7030544</v>
      </c>
      <c r="C26" s="35">
        <f>SUM('Table 2'!L23:L26)</f>
        <v>2466415864.1900496</v>
      </c>
      <c r="D26" s="35">
        <f>SUM('Table 2'!M23:M26)</f>
        <v>4784534758.2325888</v>
      </c>
      <c r="E26" s="35">
        <f>SUM('Table 2'!N23:N26)</f>
        <v>6724674206.2786398</v>
      </c>
      <c r="F26" s="35">
        <f>SUM('Table 2'!O23:O26)</f>
        <v>3299434643.7268581</v>
      </c>
      <c r="G26" s="333">
        <v>105689825747.94891</v>
      </c>
      <c r="I26" s="28" t="s">
        <v>44</v>
      </c>
      <c r="J26" s="312">
        <f t="shared" si="7"/>
        <v>11.618849879643948</v>
      </c>
      <c r="K26" s="312">
        <f t="shared" si="8"/>
        <v>15.218189939634218</v>
      </c>
      <c r="L26" s="312">
        <f t="shared" si="9"/>
        <v>20.555655319627185</v>
      </c>
      <c r="M26" s="312">
        <f t="shared" si="10"/>
        <v>10.954579161910045</v>
      </c>
      <c r="N26" s="312">
        <f t="shared" si="11"/>
        <v>7.2575216553067579</v>
      </c>
      <c r="O26" s="334">
        <f t="shared" si="12"/>
        <v>5.7555657647034169</v>
      </c>
    </row>
    <row r="27" spans="1:15" x14ac:dyDescent="0.25">
      <c r="A27" s="28" t="s">
        <v>45</v>
      </c>
      <c r="B27" s="35">
        <f>SUM('Table 2'!K24:K27)</f>
        <v>4471753405.9984236</v>
      </c>
      <c r="C27" s="35">
        <f>SUM('Table 2'!L24:L27)</f>
        <v>2540443271.1327715</v>
      </c>
      <c r="D27" s="35">
        <f>SUM('Table 2'!M24:M27)</f>
        <v>4980130987.7480364</v>
      </c>
      <c r="E27" s="35">
        <f>SUM('Table 2'!N24:N27)</f>
        <v>7023230751.0181408</v>
      </c>
      <c r="F27" s="35">
        <f>SUM('Table 2'!O24:O27)</f>
        <v>3328389063.5932527</v>
      </c>
      <c r="G27" s="333">
        <v>108379099108.52519</v>
      </c>
      <c r="I27" s="28" t="s">
        <v>45</v>
      </c>
      <c r="J27" s="312">
        <f t="shared" si="7"/>
        <v>11.413849192554125</v>
      </c>
      <c r="K27" s="312">
        <f t="shared" si="8"/>
        <v>12.724186686508411</v>
      </c>
      <c r="L27" s="312">
        <f t="shared" si="9"/>
        <v>17.379566314257314</v>
      </c>
      <c r="M27" s="312">
        <f t="shared" si="10"/>
        <v>14.005453141724168</v>
      </c>
      <c r="N27" s="312">
        <f t="shared" si="11"/>
        <v>4.9000966083102453</v>
      </c>
      <c r="O27" s="334">
        <f t="shared" si="12"/>
        <v>7.6143737706510954</v>
      </c>
    </row>
    <row r="28" spans="1:15" x14ac:dyDescent="0.25">
      <c r="A28" s="28" t="s">
        <v>46</v>
      </c>
      <c r="B28" s="35">
        <f>SUM('Table 2'!K25:K28)</f>
        <v>4582919538.6230917</v>
      </c>
      <c r="C28" s="35">
        <f>SUM('Table 2'!L25:L28)</f>
        <v>2601492012.3182955</v>
      </c>
      <c r="D28" s="35">
        <f>SUM('Table 2'!M25:M28)</f>
        <v>5141434808.6665802</v>
      </c>
      <c r="E28" s="35">
        <f>SUM('Table 2'!N25:N28)</f>
        <v>7269443633.2706366</v>
      </c>
      <c r="F28" s="35">
        <f>SUM('Table 2'!O25:O28)</f>
        <v>3352267123.8631225</v>
      </c>
      <c r="G28" s="333">
        <v>110596882496.42606</v>
      </c>
      <c r="I28" s="28" t="s">
        <v>46</v>
      </c>
      <c r="J28" s="312">
        <f t="shared" si="7"/>
        <v>11.254385556743269</v>
      </c>
      <c r="K28" s="312">
        <f t="shared" si="8"/>
        <v>10.848187913804679</v>
      </c>
      <c r="L28" s="312">
        <f t="shared" si="9"/>
        <v>15.053382528217767</v>
      </c>
      <c r="M28" s="312">
        <f t="shared" si="10"/>
        <v>16.448128797797455</v>
      </c>
      <c r="N28" s="312">
        <f t="shared" si="11"/>
        <v>3.0614782519879706</v>
      </c>
      <c r="O28" s="334">
        <f t="shared" si="12"/>
        <v>9.1259632638602497</v>
      </c>
    </row>
    <row r="29" spans="1:15" x14ac:dyDescent="0.25">
      <c r="A29" s="28" t="s">
        <v>47</v>
      </c>
      <c r="B29" s="35">
        <f>SUM('Table 2'!K26:K29)</f>
        <v>4669949770.59478</v>
      </c>
      <c r="C29" s="35">
        <f>SUM('Table 2'!L26:L29)</f>
        <v>2608697133.7922206</v>
      </c>
      <c r="D29" s="35">
        <f>SUM('Table 2'!M26:M29)</f>
        <v>5188884161.1313334</v>
      </c>
      <c r="E29" s="35">
        <f>SUM('Table 2'!N26:N29)</f>
        <v>7581345041.3578587</v>
      </c>
      <c r="F29" s="35">
        <f>SUM('Table 2'!O26:O29)</f>
        <v>3356679232.8910971</v>
      </c>
      <c r="G29" s="333">
        <v>114102753713.52144</v>
      </c>
      <c r="I29" s="28" t="s">
        <v>47</v>
      </c>
      <c r="J29" s="312">
        <f t="shared" si="7"/>
        <v>10.947131855043883</v>
      </c>
      <c r="K29" s="312">
        <f t="shared" si="8"/>
        <v>8.866297868289104</v>
      </c>
      <c r="L29" s="312">
        <f t="shared" si="9"/>
        <v>12.823570960956895</v>
      </c>
      <c r="M29" s="312">
        <f t="shared" si="10"/>
        <v>17.692617532127393</v>
      </c>
      <c r="N29" s="312">
        <f t="shared" si="11"/>
        <v>2.5884209164347549</v>
      </c>
      <c r="O29" s="334">
        <f t="shared" si="12"/>
        <v>10.628520240402233</v>
      </c>
    </row>
    <row r="30" spans="1:15" x14ac:dyDescent="0.25">
      <c r="A30" s="28" t="s">
        <v>48</v>
      </c>
      <c r="B30" s="35">
        <f>SUM('Table 2'!K27:K30)</f>
        <v>4793725352.0560646</v>
      </c>
      <c r="C30" s="35">
        <f>SUM('Table 2'!L27:L30)</f>
        <v>2618944355.7026982</v>
      </c>
      <c r="D30" s="35">
        <f>SUM('Table 2'!M27:M30)</f>
        <v>5256367276.5755939</v>
      </c>
      <c r="E30" s="35">
        <f>SUM('Table 2'!N27:N30)</f>
        <v>8024935472.7512569</v>
      </c>
      <c r="F30" s="35">
        <f>SUM('Table 2'!O27:O30)</f>
        <v>3362954194.4537168</v>
      </c>
      <c r="G30" s="333">
        <v>119088851516.47249</v>
      </c>
      <c r="I30" s="28" t="s">
        <v>48</v>
      </c>
      <c r="J30" s="312">
        <f t="shared" si="7"/>
        <v>10.532080108488346</v>
      </c>
      <c r="K30" s="312">
        <f t="shared" si="8"/>
        <v>6.1842162843344202</v>
      </c>
      <c r="L30" s="312">
        <f t="shared" si="9"/>
        <v>9.8616175278304485</v>
      </c>
      <c r="M30" s="312">
        <f t="shared" si="10"/>
        <v>19.335676741909662</v>
      </c>
      <c r="N30" s="312">
        <f t="shared" si="11"/>
        <v>1.9251646898848847</v>
      </c>
      <c r="O30" s="334">
        <f t="shared" si="12"/>
        <v>12.677687444085512</v>
      </c>
    </row>
    <row r="31" spans="1:15" x14ac:dyDescent="0.25">
      <c r="A31" s="28" t="s">
        <v>49</v>
      </c>
      <c r="B31" s="35">
        <f>SUM('Table 2'!K28:K31)</f>
        <v>4924293153.6338177</v>
      </c>
      <c r="C31" s="35">
        <f>SUM('Table 2'!L28:L31)</f>
        <v>2629753896.820055</v>
      </c>
      <c r="D31" s="35">
        <f>SUM('Table 2'!M28:M31)</f>
        <v>5327553547.1077251</v>
      </c>
      <c r="E31" s="35">
        <f>SUM('Table 2'!N28:N31)</f>
        <v>8492868054.8016157</v>
      </c>
      <c r="F31" s="35">
        <f>SUM('Table 2'!O28:O31)</f>
        <v>3369573496.3107018</v>
      </c>
      <c r="G31" s="333">
        <v>124348562849.65349</v>
      </c>
      <c r="I31" s="28" t="s">
        <v>49</v>
      </c>
      <c r="J31" s="312">
        <f t="shared" si="7"/>
        <v>10.119962049525268</v>
      </c>
      <c r="K31" s="312">
        <f t="shared" si="8"/>
        <v>3.515552844738798</v>
      </c>
      <c r="L31" s="312">
        <f t="shared" si="9"/>
        <v>6.9761731210365134</v>
      </c>
      <c r="M31" s="312">
        <f t="shared" si="10"/>
        <v>20.9253740320354</v>
      </c>
      <c r="N31" s="312">
        <f t="shared" si="11"/>
        <v>1.2373683463851854</v>
      </c>
      <c r="O31" s="334">
        <f t="shared" si="12"/>
        <v>14.734818680433307</v>
      </c>
    </row>
    <row r="32" spans="1:15" x14ac:dyDescent="0.25">
      <c r="A32" s="28" t="s">
        <v>50</v>
      </c>
      <c r="B32" s="35">
        <f>SUM('Table 2'!K29:K32)</f>
        <v>5031969489.3975525</v>
      </c>
      <c r="C32" s="35">
        <f>SUM('Table 2'!L29:L32)</f>
        <v>2638668282.7922449</v>
      </c>
      <c r="D32" s="35">
        <f>SUM('Table 2'!M29:M32)</f>
        <v>5386259266.8561068</v>
      </c>
      <c r="E32" s="35">
        <f>SUM('Table 2'!N29:N32)</f>
        <v>8878761553.8940487</v>
      </c>
      <c r="F32" s="35">
        <f>SUM('Table 2'!O29:O32)</f>
        <v>3375032286.0020471</v>
      </c>
      <c r="G32" s="333">
        <v>128686128747.89415</v>
      </c>
      <c r="I32" s="28" t="s">
        <v>50</v>
      </c>
      <c r="J32" s="312">
        <f t="shared" si="7"/>
        <v>9.7983380897272951</v>
      </c>
      <c r="K32" s="312">
        <f t="shared" si="8"/>
        <v>1.4290365028190166</v>
      </c>
      <c r="L32" s="312">
        <f t="shared" si="9"/>
        <v>4.761792520967921</v>
      </c>
      <c r="M32" s="312">
        <f t="shared" si="10"/>
        <v>22.138116777712117</v>
      </c>
      <c r="N32" s="312">
        <f t="shared" si="11"/>
        <v>0.67909749723912904</v>
      </c>
      <c r="O32" s="334">
        <f t="shared" si="12"/>
        <v>16.356018219638919</v>
      </c>
    </row>
    <row r="33" spans="1:15" x14ac:dyDescent="0.25">
      <c r="A33" s="28" t="s">
        <v>51</v>
      </c>
      <c r="B33" s="35">
        <f>SUM('Table 2'!K30:K33)</f>
        <v>5099512782.9974203</v>
      </c>
      <c r="C33" s="35">
        <f>SUM('Table 2'!L30:L33)</f>
        <v>2618413848.7474151</v>
      </c>
      <c r="D33" s="35">
        <f>SUM('Table 2'!M30:M33)</f>
        <v>5455634852.0854292</v>
      </c>
      <c r="E33" s="35">
        <f>SUM('Table 2'!N30:N33)</f>
        <v>8966169710.3135223</v>
      </c>
      <c r="F33" s="35">
        <f>SUM('Table 2'!O30:O33)</f>
        <v>3347474076.9457049</v>
      </c>
      <c r="G33" s="333">
        <v>129868621644.94275</v>
      </c>
      <c r="I33" s="28" t="s">
        <v>51</v>
      </c>
      <c r="J33" s="312">
        <f t="shared" si="7"/>
        <v>9.1984503796478698</v>
      </c>
      <c r="K33" s="312">
        <f t="shared" si="8"/>
        <v>0.3724738617345526</v>
      </c>
      <c r="L33" s="312">
        <f t="shared" si="9"/>
        <v>5.140810291204037</v>
      </c>
      <c r="M33" s="312">
        <f t="shared" si="10"/>
        <v>18.266213467414406</v>
      </c>
      <c r="N33" s="312">
        <f t="shared" si="11"/>
        <v>-0.27423400649050883</v>
      </c>
      <c r="O33" s="334">
        <f t="shared" si="12"/>
        <v>13.817254551984593</v>
      </c>
    </row>
    <row r="34" spans="1:15" x14ac:dyDescent="0.25">
      <c r="A34" s="28" t="s">
        <v>52</v>
      </c>
      <c r="B34" s="35">
        <f>SUM('Table 2'!K31:K34)</f>
        <v>5195573775.2495537</v>
      </c>
      <c r="C34" s="35">
        <f>SUM('Table 2'!L31:L34)</f>
        <v>2589607716.7370634</v>
      </c>
      <c r="D34" s="35">
        <f>SUM('Table 2'!M31:M34)</f>
        <v>5554301754.4529819</v>
      </c>
      <c r="E34" s="35">
        <f>SUM('Table 2'!N31:N34)</f>
        <v>9090482781.0726433</v>
      </c>
      <c r="F34" s="35">
        <f>SUM('Table 2'!O31:O34)</f>
        <v>3308280416.6198311</v>
      </c>
      <c r="G34" s="333">
        <v>131550379151.3876</v>
      </c>
      <c r="I34" s="28" t="s">
        <v>52</v>
      </c>
      <c r="J34" s="312">
        <f t="shared" si="7"/>
        <v>8.3828003000032805</v>
      </c>
      <c r="K34" s="312">
        <f t="shared" si="8"/>
        <v>-1.1201703809305794</v>
      </c>
      <c r="L34" s="312">
        <f t="shared" si="9"/>
        <v>5.6680681200702869</v>
      </c>
      <c r="M34" s="312">
        <f t="shared" si="10"/>
        <v>13.277954843867121</v>
      </c>
      <c r="N34" s="312">
        <f t="shared" si="11"/>
        <v>-1.625766355190186</v>
      </c>
      <c r="O34" s="334">
        <f t="shared" si="12"/>
        <v>10.46405895785419</v>
      </c>
    </row>
    <row r="35" spans="1:15" x14ac:dyDescent="0.25">
      <c r="A35" s="28" t="s">
        <v>53</v>
      </c>
      <c r="B35" s="35">
        <f>SUM('Table 2'!K32:K35)</f>
        <v>5296906141.6796951</v>
      </c>
      <c r="C35" s="35">
        <f>SUM('Table 2'!L32:L35)</f>
        <v>2559220840.0676394</v>
      </c>
      <c r="D35" s="35">
        <f>SUM('Table 2'!M32:M35)</f>
        <v>5658383031.0547647</v>
      </c>
      <c r="E35" s="35">
        <f>SUM('Table 2'!N32:N35)</f>
        <v>9221617566.8257999</v>
      </c>
      <c r="F35" s="35">
        <f>SUM('Table 2'!O32:O35)</f>
        <v>3266935993.0742607</v>
      </c>
      <c r="G35" s="333">
        <v>133324423577.6873</v>
      </c>
      <c r="I35" s="28" t="s">
        <v>53</v>
      </c>
      <c r="J35" s="312">
        <f t="shared" si="7"/>
        <v>7.5668319578194199</v>
      </c>
      <c r="K35" s="312">
        <f t="shared" si="8"/>
        <v>-2.6821162557342526</v>
      </c>
      <c r="L35" s="312">
        <f t="shared" si="9"/>
        <v>6.2097824268072079</v>
      </c>
      <c r="M35" s="312">
        <f t="shared" si="10"/>
        <v>8.5807233471874191</v>
      </c>
      <c r="N35" s="312">
        <f t="shared" si="11"/>
        <v>-3.0460087411305166</v>
      </c>
      <c r="O35" s="334">
        <f t="shared" si="12"/>
        <v>7.2183067679570101</v>
      </c>
    </row>
    <row r="36" spans="1:15" x14ac:dyDescent="0.25">
      <c r="A36" s="28" t="s">
        <v>54</v>
      </c>
      <c r="B36" s="35">
        <f>SUM('Table 2'!K33:K36)</f>
        <v>5380472670.1776733</v>
      </c>
      <c r="C36" s="35">
        <f>SUM('Table 2'!L33:L36)</f>
        <v>2534161464.8194504</v>
      </c>
      <c r="D36" s="35">
        <f>SUM('Table 2'!M33:M36)</f>
        <v>5744216524.0803614</v>
      </c>
      <c r="E36" s="35">
        <f>SUM('Table 2'!N33:N36)</f>
        <v>9329761481.7147541</v>
      </c>
      <c r="F36" s="35">
        <f>SUM('Table 2'!O33:O36)</f>
        <v>3232840174.8261466</v>
      </c>
      <c r="G36" s="333">
        <v>134787438203.02176</v>
      </c>
      <c r="I36" s="28" t="s">
        <v>54</v>
      </c>
      <c r="J36" s="312">
        <f t="shared" si="7"/>
        <v>6.9257808799203406</v>
      </c>
      <c r="K36" s="312">
        <f t="shared" si="8"/>
        <v>-3.9605894630379677</v>
      </c>
      <c r="L36" s="312">
        <f t="shared" si="9"/>
        <v>6.6457487374756443</v>
      </c>
      <c r="M36" s="312">
        <f t="shared" si="10"/>
        <v>5.0795364317775347</v>
      </c>
      <c r="N36" s="312">
        <f t="shared" si="11"/>
        <v>-4.2130592873331176</v>
      </c>
      <c r="O36" s="334">
        <f t="shared" si="12"/>
        <v>4.7412331962215877</v>
      </c>
    </row>
    <row r="37" spans="1:15" x14ac:dyDescent="0.25">
      <c r="A37" s="28" t="s">
        <v>55</v>
      </c>
      <c r="B37" s="35">
        <f>SUM('Table 2'!K34:K37)</f>
        <v>5454161047.1673441</v>
      </c>
      <c r="C37" s="35">
        <f>SUM('Table 2'!L34:L37)</f>
        <v>2541379046.3934078</v>
      </c>
      <c r="D37" s="35">
        <f>SUM('Table 2'!M34:M37)</f>
        <v>5890793321.7196341</v>
      </c>
      <c r="E37" s="35">
        <f>SUM('Table 2'!N34:N37)</f>
        <v>9279940705.0284824</v>
      </c>
      <c r="F37" s="35">
        <f>SUM('Table 2'!O34:O37)</f>
        <v>3265637642.1431975</v>
      </c>
      <c r="G37" s="333">
        <v>133747638318.42131</v>
      </c>
      <c r="I37" s="28" t="s">
        <v>55</v>
      </c>
      <c r="J37" s="312">
        <f t="shared" si="7"/>
        <v>6.9545519201829826</v>
      </c>
      <c r="K37" s="312">
        <f t="shared" si="8"/>
        <v>-2.9420407469529235</v>
      </c>
      <c r="L37" s="312">
        <f t="shared" si="9"/>
        <v>7.9763122245592468</v>
      </c>
      <c r="M37" s="312">
        <f t="shared" si="10"/>
        <v>3.4994987252364691</v>
      </c>
      <c r="N37" s="312">
        <f t="shared" si="11"/>
        <v>-2.444721988024368</v>
      </c>
      <c r="O37" s="334">
        <f t="shared" si="12"/>
        <v>2.9868775261846445</v>
      </c>
    </row>
    <row r="38" spans="1:15" x14ac:dyDescent="0.25">
      <c r="A38" s="28" t="s">
        <v>56</v>
      </c>
      <c r="B38" s="35">
        <f>SUM('Table 2'!K35:K38)</f>
        <v>5558961660.7265701</v>
      </c>
      <c r="C38" s="35">
        <f>SUM('Table 2'!L35:L38)</f>
        <v>2551643989.2278862</v>
      </c>
      <c r="D38" s="35">
        <f>SUM('Table 2'!M35:M38)</f>
        <v>6099256840.0340023</v>
      </c>
      <c r="E38" s="35">
        <f>SUM('Table 2'!N35:N38)</f>
        <v>9209084917.7521477</v>
      </c>
      <c r="F38" s="35">
        <f>SUM('Table 2'!O35:O38)</f>
        <v>3312282646.9381523</v>
      </c>
      <c r="G38" s="333">
        <v>132268820758.08589</v>
      </c>
      <c r="I38" s="28" t="s">
        <v>56</v>
      </c>
      <c r="J38" s="312">
        <f t="shared" si="7"/>
        <v>6.9941819940678673</v>
      </c>
      <c r="K38" s="312">
        <f t="shared" si="8"/>
        <v>-1.4660030267832209</v>
      </c>
      <c r="L38" s="312">
        <f t="shared" si="9"/>
        <v>9.8114058197165868</v>
      </c>
      <c r="M38" s="312">
        <f t="shared" si="10"/>
        <v>1.3046846854651846</v>
      </c>
      <c r="N38" s="312">
        <f t="shared" si="11"/>
        <v>0.12097615118159863</v>
      </c>
      <c r="O38" s="334">
        <f t="shared" si="12"/>
        <v>0.54613419690072385</v>
      </c>
    </row>
    <row r="39" spans="1:15" x14ac:dyDescent="0.25">
      <c r="A39" s="28" t="s">
        <v>57</v>
      </c>
      <c r="B39" s="35">
        <f>SUM('Table 2'!K36:K39)</f>
        <v>5669513237.6602488</v>
      </c>
      <c r="C39" s="35">
        <f>SUM('Table 2'!L36:L39)</f>
        <v>2562472223.7099714</v>
      </c>
      <c r="D39" s="35">
        <f>SUM('Table 2'!M36:M39)</f>
        <v>6319159853.0041685</v>
      </c>
      <c r="E39" s="35">
        <f>SUM('Table 2'!N36:N39)</f>
        <v>9134340899.0651855</v>
      </c>
      <c r="F39" s="35">
        <f>SUM('Table 2'!O36:O39)</f>
        <v>3361487309.5926032</v>
      </c>
      <c r="G39" s="333">
        <v>130708852664.96109</v>
      </c>
      <c r="I39" s="28" t="s">
        <v>57</v>
      </c>
      <c r="J39" s="312">
        <f t="shared" si="7"/>
        <v>7.03442889139804</v>
      </c>
      <c r="K39" s="312">
        <f t="shared" si="8"/>
        <v>0.12704584111803904</v>
      </c>
      <c r="L39" s="312">
        <f t="shared" si="9"/>
        <v>11.677838320998747</v>
      </c>
      <c r="M39" s="312">
        <f t="shared" si="10"/>
        <v>-0.94643555892609155</v>
      </c>
      <c r="N39" s="312">
        <f t="shared" si="11"/>
        <v>2.8941894398539336</v>
      </c>
      <c r="O39" s="334">
        <f t="shared" si="12"/>
        <v>-1.961809278854399</v>
      </c>
    </row>
    <row r="40" spans="1:15" x14ac:dyDescent="0.25">
      <c r="A40" s="28" t="s">
        <v>58</v>
      </c>
      <c r="B40" s="35">
        <f>SUM('Table 2'!K37:K40)</f>
        <v>5760682642.1633358</v>
      </c>
      <c r="C40" s="35">
        <f>SUM('Table 2'!L37:L40)</f>
        <v>2571402025.6805372</v>
      </c>
      <c r="D40" s="35">
        <f>SUM('Table 2'!M37:M40)</f>
        <v>6500508932.7459459</v>
      </c>
      <c r="E40" s="35">
        <f>SUM('Table 2'!N37:N40)</f>
        <v>9072701184.2563591</v>
      </c>
      <c r="F40" s="35">
        <f>SUM('Table 2'!O37:O40)</f>
        <v>3402065290.6346359</v>
      </c>
      <c r="G40" s="333">
        <v>129422381987.30334</v>
      </c>
      <c r="I40" s="28" t="s">
        <v>58</v>
      </c>
      <c r="J40" s="312">
        <f t="shared" si="7"/>
        <v>7.0664790120215812</v>
      </c>
      <c r="K40" s="312">
        <f t="shared" si="8"/>
        <v>1.469541754859732</v>
      </c>
      <c r="L40" s="312">
        <f t="shared" si="9"/>
        <v>13.166154261336199</v>
      </c>
      <c r="M40" s="312">
        <f t="shared" si="10"/>
        <v>-2.7552719108865027</v>
      </c>
      <c r="N40" s="312">
        <f t="shared" si="11"/>
        <v>5.2345648611468949</v>
      </c>
      <c r="O40" s="334">
        <f t="shared" si="12"/>
        <v>-3.9803829550030998</v>
      </c>
    </row>
    <row r="41" spans="1:15" x14ac:dyDescent="0.25">
      <c r="A41" s="28" t="s">
        <v>59</v>
      </c>
      <c r="B41" s="35">
        <f>SUM('Table 2'!K38:K41)</f>
        <v>5793313227.912549</v>
      </c>
      <c r="C41" s="35">
        <f>SUM('Table 2'!L38:L41)</f>
        <v>2584173623.657402</v>
      </c>
      <c r="D41" s="35">
        <f>SUM('Table 2'!M38:M41)</f>
        <v>6765838326.2546473</v>
      </c>
      <c r="E41" s="35">
        <f>SUM('Table 2'!N38:N41)</f>
        <v>9342033923.4515629</v>
      </c>
      <c r="F41" s="35">
        <f>SUM('Table 2'!O38:O41)</f>
        <v>3419186583.451685</v>
      </c>
      <c r="G41" s="333">
        <v>131014689062.01387</v>
      </c>
      <c r="I41" s="28" t="s">
        <v>59</v>
      </c>
      <c r="J41" s="312">
        <f t="shared" si="7"/>
        <v>6.2182282080091111</v>
      </c>
      <c r="K41" s="312">
        <f t="shared" si="8"/>
        <v>1.6839116276151738</v>
      </c>
      <c r="L41" s="312">
        <f t="shared" si="9"/>
        <v>14.854450949903145</v>
      </c>
      <c r="M41" s="312">
        <f t="shared" si="10"/>
        <v>0.66911223246754425</v>
      </c>
      <c r="N41" s="312">
        <f t="shared" si="11"/>
        <v>4.7019589475247212</v>
      </c>
      <c r="O41" s="334">
        <f t="shared" si="12"/>
        <v>-2.0433626273840724</v>
      </c>
    </row>
    <row r="42" spans="1:15" x14ac:dyDescent="0.25">
      <c r="A42" s="28" t="s">
        <v>60</v>
      </c>
      <c r="B42" s="35">
        <f>SUM('Table 2'!K39:K42)</f>
        <v>5839720891.4684153</v>
      </c>
      <c r="C42" s="35">
        <f>SUM('Table 2'!L39:L42)</f>
        <v>2602337564.2785244</v>
      </c>
      <c r="D42" s="35">
        <f>SUM('Table 2'!M39:M42)</f>
        <v>7143193404.0969372</v>
      </c>
      <c r="E42" s="35">
        <f>SUM('Table 2'!N39:N42)</f>
        <v>9725082614.0639381</v>
      </c>
      <c r="F42" s="35">
        <f>SUM('Table 2'!O39:O42)</f>
        <v>3443536719.3273263</v>
      </c>
      <c r="G42" s="333">
        <v>133279289874.53754</v>
      </c>
      <c r="I42" s="28" t="s">
        <v>60</v>
      </c>
      <c r="J42" s="312">
        <f t="shared" si="7"/>
        <v>5.0505696544981964</v>
      </c>
      <c r="K42" s="312">
        <f t="shared" si="8"/>
        <v>1.9867025049202809</v>
      </c>
      <c r="L42" s="312">
        <f t="shared" si="9"/>
        <v>17.115799374290901</v>
      </c>
      <c r="M42" s="312">
        <f t="shared" si="10"/>
        <v>5.6031375638323544</v>
      </c>
      <c r="N42" s="312">
        <f t="shared" si="11"/>
        <v>3.9626471041203022</v>
      </c>
      <c r="O42" s="334">
        <f t="shared" si="12"/>
        <v>0.76395110401698552</v>
      </c>
    </row>
    <row r="43" spans="1:15" x14ac:dyDescent="0.25">
      <c r="A43" s="28" t="s">
        <v>61</v>
      </c>
      <c r="B43" s="35">
        <f>SUM('Table 2'!K40:K43)</f>
        <v>5888675188.716011</v>
      </c>
      <c r="C43" s="35">
        <f>SUM('Table 2'!L40:L43)</f>
        <v>2621498256.2897396</v>
      </c>
      <c r="D43" s="35">
        <f>SUM('Table 2'!M40:M43)</f>
        <v>7541255948.7958775</v>
      </c>
      <c r="E43" s="35">
        <f>SUM('Table 2'!N40:N43)</f>
        <v>10129151210.147558</v>
      </c>
      <c r="F43" s="35">
        <f>SUM('Table 2'!O40:O43)</f>
        <v>3469223075.8111095</v>
      </c>
      <c r="G43" s="333">
        <v>135668161298.54208</v>
      </c>
      <c r="I43" s="28" t="s">
        <v>61</v>
      </c>
      <c r="J43" s="312">
        <f t="shared" si="7"/>
        <v>3.8656220008440836</v>
      </c>
      <c r="K43" s="312">
        <f t="shared" si="8"/>
        <v>2.3034798985766072</v>
      </c>
      <c r="L43" s="312">
        <f t="shared" si="9"/>
        <v>19.339534435273332</v>
      </c>
      <c r="M43" s="312">
        <f t="shared" si="10"/>
        <v>10.890882243996195</v>
      </c>
      <c r="N43" s="312">
        <f t="shared" si="11"/>
        <v>3.2050029137716249</v>
      </c>
      <c r="O43" s="334">
        <f t="shared" si="12"/>
        <v>3.7941643067535149</v>
      </c>
    </row>
    <row r="44" spans="1:15" x14ac:dyDescent="0.25">
      <c r="A44" s="28" t="s">
        <v>62</v>
      </c>
      <c r="B44" s="35">
        <f>SUM('Table 2'!K41:K44)</f>
        <v>5929046699.0256996</v>
      </c>
      <c r="C44" s="35">
        <f>SUM('Table 2'!L41:L44)</f>
        <v>2637299648.9878969</v>
      </c>
      <c r="D44" s="35">
        <f>SUM('Table 2'!M41:M44)</f>
        <v>7869529196.1052122</v>
      </c>
      <c r="E44" s="35">
        <f>SUM('Table 2'!N41:N44)</f>
        <v>10462377513.246269</v>
      </c>
      <c r="F44" s="35">
        <f>SUM('Table 2'!O41:O44)</f>
        <v>3490406037.5510883</v>
      </c>
      <c r="G44" s="333">
        <v>137638209950.96066</v>
      </c>
      <c r="I44" s="28" t="s">
        <v>62</v>
      </c>
      <c r="J44" s="312">
        <f t="shared" si="7"/>
        <v>2.9226407236892551</v>
      </c>
      <c r="K44" s="312">
        <f t="shared" si="8"/>
        <v>2.5627118066036165</v>
      </c>
      <c r="L44" s="312">
        <f t="shared" si="9"/>
        <v>21.060201247673149</v>
      </c>
      <c r="M44" s="312">
        <f t="shared" si="10"/>
        <v>15.317117810530146</v>
      </c>
      <c r="N44" s="312">
        <f t="shared" si="11"/>
        <v>2.5966799390840891</v>
      </c>
      <c r="O44" s="334">
        <f t="shared" si="12"/>
        <v>6.3480735229114478</v>
      </c>
    </row>
    <row r="45" spans="1:15" x14ac:dyDescent="0.25">
      <c r="A45" s="28" t="s">
        <v>63</v>
      </c>
      <c r="B45" s="35">
        <f>SUM('Table 2'!K42:K45)</f>
        <v>5984465665.0141811</v>
      </c>
      <c r="C45" s="35">
        <f>SUM('Table 2'!L42:L45)</f>
        <v>2663169483.8976374</v>
      </c>
      <c r="D45" s="35">
        <f>SUM('Table 2'!M42:M45)</f>
        <v>8200287512.2983017</v>
      </c>
      <c r="E45" s="35">
        <f>SUM('Table 2'!N42:N45)</f>
        <v>11070769600.869816</v>
      </c>
      <c r="F45" s="35">
        <f>SUM('Table 2'!O42:O45)</f>
        <v>3543570827.0446615</v>
      </c>
      <c r="G45" s="333">
        <v>145789004966.05682</v>
      </c>
      <c r="I45" s="28" t="s">
        <v>63</v>
      </c>
      <c r="J45" s="312">
        <f t="shared" si="7"/>
        <v>3.2995356815966312</v>
      </c>
      <c r="K45" s="312">
        <f t="shared" si="8"/>
        <v>3.0569099350388012</v>
      </c>
      <c r="L45" s="312">
        <f t="shared" si="9"/>
        <v>21.201351804067123</v>
      </c>
      <c r="M45" s="312">
        <f t="shared" si="10"/>
        <v>18.504917575588763</v>
      </c>
      <c r="N45" s="312">
        <f t="shared" si="11"/>
        <v>3.6378314127394034</v>
      </c>
      <c r="O45" s="334">
        <f t="shared" si="12"/>
        <v>11.276839268801186</v>
      </c>
    </row>
    <row r="46" spans="1:15" x14ac:dyDescent="0.25">
      <c r="A46" s="28" t="s">
        <v>64</v>
      </c>
      <c r="B46" s="35">
        <f>SUM('Table 2'!K43:K46)</f>
        <v>6063283273.3762808</v>
      </c>
      <c r="C46" s="35">
        <f>SUM('Table 2'!L43:L46)</f>
        <v>2699961915.5126915</v>
      </c>
      <c r="D46" s="35">
        <f>SUM('Table 2'!M43:M46)</f>
        <v>8670696495.2741547</v>
      </c>
      <c r="E46" s="35">
        <f>SUM('Table 2'!N43:N46)</f>
        <v>11936033115.582096</v>
      </c>
      <c r="F46" s="35">
        <f>SUM('Table 2'!O43:O46)</f>
        <v>3619182514.8886561</v>
      </c>
      <c r="G46" s="333">
        <v>157381176669.02835</v>
      </c>
      <c r="I46" s="28" t="s">
        <v>64</v>
      </c>
      <c r="J46" s="312">
        <f t="shared" si="7"/>
        <v>3.8283059424035266</v>
      </c>
      <c r="K46" s="312">
        <f t="shared" si="8"/>
        <v>3.751409985169722</v>
      </c>
      <c r="L46" s="312">
        <f t="shared" si="9"/>
        <v>21.3840365893093</v>
      </c>
      <c r="M46" s="312">
        <f t="shared" si="10"/>
        <v>22.734516397020521</v>
      </c>
      <c r="N46" s="312">
        <f t="shared" si="11"/>
        <v>5.1007382780469142</v>
      </c>
      <c r="O46" s="334">
        <f t="shared" si="12"/>
        <v>18.083744906788688</v>
      </c>
    </row>
    <row r="47" spans="1:15" x14ac:dyDescent="0.25">
      <c r="A47" s="28" t="s">
        <v>65</v>
      </c>
      <c r="B47" s="35">
        <f>SUM('Table 2'!K44:K47)</f>
        <v>6146426020.3378429</v>
      </c>
      <c r="C47" s="35">
        <f>SUM('Table 2'!L44:L47)</f>
        <v>2738773342.2413144</v>
      </c>
      <c r="D47" s="35">
        <f>SUM('Table 2'!M44:M47)</f>
        <v>9166919304.5266857</v>
      </c>
      <c r="E47" s="35">
        <f>SUM('Table 2'!N44:N47)</f>
        <v>12848778210.920311</v>
      </c>
      <c r="F47" s="35">
        <f>SUM('Table 2'!O44:O47)</f>
        <v>3698943415.5349736</v>
      </c>
      <c r="G47" s="333">
        <v>169609472079.96338</v>
      </c>
      <c r="I47" s="28" t="s">
        <v>65</v>
      </c>
      <c r="J47" s="312">
        <f t="shared" si="7"/>
        <v>4.3770597521788748</v>
      </c>
      <c r="K47" s="312">
        <f t="shared" si="8"/>
        <v>4.4735900804128956</v>
      </c>
      <c r="L47" s="312">
        <f t="shared" si="9"/>
        <v>21.55693118982893</v>
      </c>
      <c r="M47" s="312">
        <f t="shared" si="10"/>
        <v>26.849505396347361</v>
      </c>
      <c r="N47" s="312">
        <f t="shared" si="11"/>
        <v>6.621665275017091</v>
      </c>
      <c r="O47" s="334">
        <f t="shared" si="12"/>
        <v>25.017889574498152</v>
      </c>
    </row>
    <row r="48" spans="1:15" x14ac:dyDescent="0.25">
      <c r="A48" s="28" t="s">
        <v>66</v>
      </c>
      <c r="B48" s="35">
        <f>SUM('Table 2'!K45:K48)</f>
        <v>6214991977.8708057</v>
      </c>
      <c r="C48" s="35">
        <f>SUM('Table 2'!L45:L48)</f>
        <v>2770780254.8599067</v>
      </c>
      <c r="D48" s="35">
        <f>SUM('Table 2'!M45:M48)</f>
        <v>9576143119.1045914</v>
      </c>
      <c r="E48" s="35">
        <f>SUM('Table 2'!N45:N48)</f>
        <v>13601498607.256409</v>
      </c>
      <c r="F48" s="35">
        <f>SUM('Table 2'!O45:O48)</f>
        <v>3764720440.3070145</v>
      </c>
      <c r="G48" s="333">
        <v>179693872878.43954</v>
      </c>
      <c r="I48" s="28" t="s">
        <v>66</v>
      </c>
      <c r="J48" s="312">
        <f t="shared" si="7"/>
        <v>4.822786754101541</v>
      </c>
      <c r="K48" s="312">
        <f t="shared" si="8"/>
        <v>5.0612605178647376</v>
      </c>
      <c r="L48" s="312">
        <f t="shared" si="9"/>
        <v>21.686353534897826</v>
      </c>
      <c r="M48" s="312">
        <f t="shared" si="10"/>
        <v>30.003898158288994</v>
      </c>
      <c r="N48" s="312">
        <f t="shared" si="11"/>
        <v>7.859097188256885</v>
      </c>
      <c r="O48" s="334">
        <f t="shared" si="12"/>
        <v>30.555223685677806</v>
      </c>
    </row>
    <row r="49" spans="1:15" x14ac:dyDescent="0.25">
      <c r="A49" s="28" t="s">
        <v>67</v>
      </c>
      <c r="B49" s="35">
        <f>SUM('Table 2'!K46:K49)</f>
        <v>6298718368.723979</v>
      </c>
      <c r="C49" s="35">
        <f>SUM('Table 2'!L46:L49)</f>
        <v>2802252833.0111489</v>
      </c>
      <c r="D49" s="35">
        <f>SUM('Table 2'!M46:M49)</f>
        <v>9881926137.7998486</v>
      </c>
      <c r="E49" s="35">
        <f>SUM('Table 2'!N46:N49)</f>
        <v>14002255395.23555</v>
      </c>
      <c r="F49" s="35">
        <f>SUM('Table 2'!O46:O49)</f>
        <v>3839869036.5535893</v>
      </c>
      <c r="G49" s="333">
        <v>183081048293.15143</v>
      </c>
      <c r="I49" s="28" t="s">
        <v>67</v>
      </c>
      <c r="J49" s="312">
        <f t="shared" si="7"/>
        <v>5.2511405579106647</v>
      </c>
      <c r="K49" s="312">
        <f t="shared" si="8"/>
        <v>5.2224745722888963</v>
      </c>
      <c r="L49" s="312">
        <f t="shared" si="9"/>
        <v>20.50706908726707</v>
      </c>
      <c r="M49" s="312">
        <f t="shared" si="10"/>
        <v>26.479512265664091</v>
      </c>
      <c r="N49" s="312">
        <f t="shared" si="11"/>
        <v>8.3615715325221984</v>
      </c>
      <c r="O49" s="334">
        <f t="shared" si="12"/>
        <v>25.579462138298485</v>
      </c>
    </row>
    <row r="50" spans="1:15" x14ac:dyDescent="0.25">
      <c r="A50" s="28" t="s">
        <v>68</v>
      </c>
      <c r="B50" s="35">
        <f>SUM('Table 2'!K47:K50)</f>
        <v>6417795182.3406248</v>
      </c>
      <c r="C50" s="35">
        <f>SUM('Table 2'!L47:L50)</f>
        <v>2847013562.3864651</v>
      </c>
      <c r="D50" s="35">
        <f>SUM('Table 2'!M47:M50)</f>
        <v>10316814912.453514</v>
      </c>
      <c r="E50" s="35">
        <f>SUM('Table 2'!N47:N50)</f>
        <v>14572217158.325077</v>
      </c>
      <c r="F50" s="35">
        <f>SUM('Table 2'!O47:O50)</f>
        <v>3946746393.8315163</v>
      </c>
      <c r="G50" s="333">
        <v>187898335309.04395</v>
      </c>
      <c r="I50" s="28" t="s">
        <v>68</v>
      </c>
      <c r="J50" s="312">
        <f t="shared" si="7"/>
        <v>5.8468637037130788</v>
      </c>
      <c r="K50" s="312">
        <f t="shared" si="8"/>
        <v>5.4464341155660403</v>
      </c>
      <c r="L50" s="312">
        <f t="shared" si="9"/>
        <v>18.984846466215881</v>
      </c>
      <c r="M50" s="312">
        <f t="shared" si="10"/>
        <v>22.085931039362901</v>
      </c>
      <c r="N50" s="312">
        <f t="shared" si="11"/>
        <v>9.0507698242717005</v>
      </c>
      <c r="O50" s="334">
        <f t="shared" si="12"/>
        <v>19.390602666666414</v>
      </c>
    </row>
    <row r="51" spans="1:15" x14ac:dyDescent="0.25">
      <c r="A51" s="28" t="s">
        <v>69</v>
      </c>
      <c r="B51" s="35">
        <f>SUM('Table 2'!K48:K51)</f>
        <v>6543406369.8564157</v>
      </c>
      <c r="C51" s="35">
        <f>SUM('Table 2'!L48:L51)</f>
        <v>2894230549.4735332</v>
      </c>
      <c r="D51" s="35">
        <f>SUM('Table 2'!M48:M51)</f>
        <v>10775568331.884092</v>
      </c>
      <c r="E51" s="35">
        <f>SUM('Table 2'!N48:N51)</f>
        <v>15173455734.71793</v>
      </c>
      <c r="F51" s="35">
        <f>SUM('Table 2'!O48:O51)</f>
        <v>4059488676.3841057</v>
      </c>
      <c r="G51" s="333">
        <v>192979972315.37772</v>
      </c>
      <c r="I51" s="28" t="s">
        <v>69</v>
      </c>
      <c r="J51" s="312">
        <f t="shared" si="7"/>
        <v>6.4587184195337057</v>
      </c>
      <c r="K51" s="312">
        <f t="shared" si="8"/>
        <v>5.6761618361962771</v>
      </c>
      <c r="L51" s="312">
        <f t="shared" si="9"/>
        <v>17.548414837283939</v>
      </c>
      <c r="M51" s="312">
        <f t="shared" si="10"/>
        <v>18.092595931197966</v>
      </c>
      <c r="N51" s="312">
        <f t="shared" si="11"/>
        <v>9.7472499669743353</v>
      </c>
      <c r="O51" s="334">
        <f t="shared" si="12"/>
        <v>13.779006531189589</v>
      </c>
    </row>
    <row r="52" spans="1:15" x14ac:dyDescent="0.25">
      <c r="A52" s="28" t="s">
        <v>70</v>
      </c>
      <c r="B52" s="35">
        <f>SUM('Table 2'!K49:K52)</f>
        <v>6646995097.2393856</v>
      </c>
      <c r="C52" s="35">
        <f>SUM('Table 2'!L49:L52)</f>
        <v>2933169339.0824814</v>
      </c>
      <c r="D52" s="35">
        <f>SUM('Table 2'!M49:M52)</f>
        <v>11153891981.562397</v>
      </c>
      <c r="E52" s="35">
        <f>SUM('Table 2'!N49:N52)</f>
        <v>15669283695.696766</v>
      </c>
      <c r="F52" s="35">
        <f>SUM('Table 2'!O49:O52)</f>
        <v>4152464706.6473799</v>
      </c>
      <c r="G52" s="333">
        <v>197170684312.60446</v>
      </c>
      <c r="I52" s="28" t="s">
        <v>70</v>
      </c>
      <c r="J52" s="312">
        <f t="shared" si="7"/>
        <v>6.9509843440953221</v>
      </c>
      <c r="K52" s="312">
        <f t="shared" si="8"/>
        <v>5.8607709484628634</v>
      </c>
      <c r="L52" s="312">
        <f t="shared" si="9"/>
        <v>16.475827928157905</v>
      </c>
      <c r="M52" s="312">
        <f t="shared" si="10"/>
        <v>15.202626917428001</v>
      </c>
      <c r="N52" s="312">
        <f t="shared" si="11"/>
        <v>10.299417247266964</v>
      </c>
      <c r="O52" s="334">
        <f t="shared" si="12"/>
        <v>9.7258805513016799</v>
      </c>
    </row>
    <row r="53" spans="1:15" x14ac:dyDescent="0.25">
      <c r="A53" s="28" t="s">
        <v>71</v>
      </c>
      <c r="B53" s="35">
        <f>SUM('Table 2'!K50:K53)</f>
        <v>6735366864.9048157</v>
      </c>
      <c r="C53" s="35">
        <f>SUM('Table 2'!L50:L53)</f>
        <v>2932876534.5229325</v>
      </c>
      <c r="D53" s="35">
        <f>SUM('Table 2'!M50:M53)</f>
        <v>11251768480.298048</v>
      </c>
      <c r="E53" s="35">
        <f>SUM('Table 2'!N50:N53)</f>
        <v>15662879015.543877</v>
      </c>
      <c r="F53" s="35">
        <f>SUM('Table 2'!O50:O53)</f>
        <v>4244399483.1365719</v>
      </c>
      <c r="G53" s="333">
        <v>204020075023.34375</v>
      </c>
      <c r="I53" s="28" t="s">
        <v>71</v>
      </c>
      <c r="J53" s="312">
        <f t="shared" si="7"/>
        <v>6.9323387809970427</v>
      </c>
      <c r="K53" s="312">
        <f t="shared" si="8"/>
        <v>4.661381727337659</v>
      </c>
      <c r="L53" s="312">
        <f t="shared" si="9"/>
        <v>13.862098576696976</v>
      </c>
      <c r="M53" s="312">
        <f t="shared" si="10"/>
        <v>11.859686696425889</v>
      </c>
      <c r="N53" s="312">
        <f t="shared" si="11"/>
        <v>10.535006343499207</v>
      </c>
      <c r="O53" s="334">
        <f t="shared" si="12"/>
        <v>11.437025801089208</v>
      </c>
    </row>
    <row r="54" spans="1:15" x14ac:dyDescent="0.25">
      <c r="A54" s="28" t="s">
        <v>72</v>
      </c>
      <c r="B54" s="35">
        <f>SUM('Table 2'!K51:K54)</f>
        <v>6861050396.704525</v>
      </c>
      <c r="C54" s="35">
        <f>SUM('Table 2'!L51:L54)</f>
        <v>2932460103.8896737</v>
      </c>
      <c r="D54" s="35">
        <f>SUM('Table 2'!M51:M54)</f>
        <v>11390969770.102039</v>
      </c>
      <c r="E54" s="35">
        <f>SUM('Table 2'!N51:N54)</f>
        <v>15653770192.184021</v>
      </c>
      <c r="F54" s="35">
        <f>SUM('Table 2'!O51:O54)</f>
        <v>4375150374.6217804</v>
      </c>
      <c r="G54" s="333">
        <v>213761371796.55072</v>
      </c>
      <c r="I54" s="28" t="s">
        <v>72</v>
      </c>
      <c r="J54" s="312">
        <f t="shared" si="7"/>
        <v>6.9066587787589881</v>
      </c>
      <c r="K54" s="312">
        <f t="shared" si="8"/>
        <v>3.0012692117836064</v>
      </c>
      <c r="L54" s="312">
        <f t="shared" si="9"/>
        <v>10.411690689070168</v>
      </c>
      <c r="M54" s="312">
        <f t="shared" si="10"/>
        <v>7.4220211111872905</v>
      </c>
      <c r="N54" s="312">
        <f t="shared" si="11"/>
        <v>10.854611318827809</v>
      </c>
      <c r="O54" s="334">
        <f t="shared" si="12"/>
        <v>13.764377659317098</v>
      </c>
    </row>
    <row r="55" spans="1:15" x14ac:dyDescent="0.25">
      <c r="A55" s="28" t="s">
        <v>73</v>
      </c>
      <c r="B55" s="35">
        <f>SUM('Table 2'!K52:K55)</f>
        <v>6993630847.9363279</v>
      </c>
      <c r="C55" s="35">
        <f>SUM('Table 2'!L52:L55)</f>
        <v>2932020821.5073781</v>
      </c>
      <c r="D55" s="35">
        <f>SUM('Table 2'!M52:M55)</f>
        <v>11537809770.140173</v>
      </c>
      <c r="E55" s="35">
        <f>SUM('Table 2'!N52:N55)</f>
        <v>15644161519.560429</v>
      </c>
      <c r="F55" s="35">
        <f>SUM('Table 2'!O52:O55)</f>
        <v>4513076258.33815</v>
      </c>
      <c r="G55" s="333">
        <v>224037224991.32599</v>
      </c>
      <c r="I55" s="28" t="s">
        <v>73</v>
      </c>
      <c r="J55" s="312">
        <f t="shared" si="7"/>
        <v>6.880582568644467</v>
      </c>
      <c r="K55" s="312">
        <f t="shared" si="8"/>
        <v>1.3057104949956071</v>
      </c>
      <c r="L55" s="312">
        <f t="shared" si="9"/>
        <v>7.0737933701433251</v>
      </c>
      <c r="M55" s="312">
        <f t="shared" si="10"/>
        <v>3.1021660000990479</v>
      </c>
      <c r="N55" s="312">
        <f t="shared" si="11"/>
        <v>11.173515142258429</v>
      </c>
      <c r="O55" s="334">
        <f t="shared" si="12"/>
        <v>16.09351079457765</v>
      </c>
    </row>
    <row r="56" spans="1:15" x14ac:dyDescent="0.25">
      <c r="A56" s="28" t="s">
        <v>74</v>
      </c>
      <c r="B56" s="35">
        <f>SUM('Table 2'!K53:K56)</f>
        <v>7102966970.701952</v>
      </c>
      <c r="C56" s="35">
        <f>SUM('Table 2'!L53:L56)</f>
        <v>2931658555.1850572</v>
      </c>
      <c r="D56" s="35">
        <f>SUM('Table 2'!M53:M56)</f>
        <v>11658905422.794147</v>
      </c>
      <c r="E56" s="35">
        <f>SUM('Table 2'!N53:N56)</f>
        <v>15636237462.885201</v>
      </c>
      <c r="F56" s="35">
        <f>SUM('Table 2'!O53:O56)</f>
        <v>4626820639.3118143</v>
      </c>
      <c r="G56" s="333">
        <v>232511490510.76617</v>
      </c>
      <c r="I56" s="28" t="s">
        <v>74</v>
      </c>
      <c r="J56" s="312">
        <f t="shared" si="7"/>
        <v>6.8598196146096075</v>
      </c>
      <c r="K56" s="312">
        <f t="shared" si="8"/>
        <v>-5.1506876104766806E-2</v>
      </c>
      <c r="L56" s="312">
        <f t="shared" si="9"/>
        <v>4.5276881116165342</v>
      </c>
      <c r="M56" s="312">
        <f t="shared" si="10"/>
        <v>-0.21089817156505272</v>
      </c>
      <c r="N56" s="312">
        <f t="shared" si="11"/>
        <v>11.423478973947025</v>
      </c>
      <c r="O56" s="334">
        <f t="shared" si="12"/>
        <v>17.923965888423147</v>
      </c>
    </row>
    <row r="57" spans="1:15" x14ac:dyDescent="0.25">
      <c r="A57" s="28" t="s">
        <v>75</v>
      </c>
      <c r="B57" s="35">
        <f>SUM('Table 2'!K54:K57)</f>
        <v>7283857598.1618099</v>
      </c>
      <c r="C57" s="35">
        <f>SUM('Table 2'!L54:L57)</f>
        <v>2917805652.0207801</v>
      </c>
      <c r="D57" s="35">
        <f>SUM('Table 2'!M54:M57)</f>
        <v>11498071610.931717</v>
      </c>
      <c r="E57" s="35">
        <f>SUM('Table 2'!N54:N57)</f>
        <v>15184889472.306192</v>
      </c>
      <c r="F57" s="35">
        <f>SUM('Table 2'!O54:O57)</f>
        <v>4747526644.4246101</v>
      </c>
      <c r="G57" s="333">
        <v>230173162239.67725</v>
      </c>
      <c r="I57" s="28" t="s">
        <v>75</v>
      </c>
      <c r="J57" s="312">
        <f t="shared" si="7"/>
        <v>8.1434425809075144</v>
      </c>
      <c r="K57" s="312">
        <f t="shared" si="8"/>
        <v>-0.51386010712530394</v>
      </c>
      <c r="L57" s="312">
        <f t="shared" si="9"/>
        <v>2.1890170515412577</v>
      </c>
      <c r="M57" s="312">
        <f t="shared" si="10"/>
        <v>-3.0517348870748879</v>
      </c>
      <c r="N57" s="312">
        <f t="shared" si="11"/>
        <v>11.853906855068976</v>
      </c>
      <c r="O57" s="334">
        <f t="shared" si="12"/>
        <v>12.818879325155178</v>
      </c>
    </row>
    <row r="58" spans="1:15" x14ac:dyDescent="0.25">
      <c r="A58" s="28" t="s">
        <v>76</v>
      </c>
      <c r="B58" s="35">
        <f>SUM('Table 2'!K55:K58)</f>
        <v>7541122712.6799889</v>
      </c>
      <c r="C58" s="35">
        <f>SUM('Table 2'!L55:L58)</f>
        <v>2898103864.4322662</v>
      </c>
      <c r="D58" s="35">
        <f>SUM('Table 2'!M55:M58)</f>
        <v>11269331572.775976</v>
      </c>
      <c r="E58" s="35">
        <f>SUM('Table 2'!N55:N58)</f>
        <v>14542976211.711044</v>
      </c>
      <c r="F58" s="35">
        <f>SUM('Table 2'!O55:O58)</f>
        <v>4919196369.1883554</v>
      </c>
      <c r="G58" s="333">
        <v>226847559919.14633</v>
      </c>
      <c r="I58" s="28" t="s">
        <v>76</v>
      </c>
      <c r="J58" s="312">
        <f t="shared" si="7"/>
        <v>9.9120728846724937</v>
      </c>
      <c r="K58" s="312">
        <f t="shared" si="8"/>
        <v>-1.1715842071248188</v>
      </c>
      <c r="L58" s="312">
        <f t="shared" si="9"/>
        <v>-1.0678476001694588</v>
      </c>
      <c r="M58" s="312">
        <f t="shared" si="10"/>
        <v>-7.096015636077242</v>
      </c>
      <c r="N58" s="312">
        <f t="shared" si="11"/>
        <v>12.434909614131978</v>
      </c>
      <c r="O58" s="334">
        <f t="shared" si="12"/>
        <v>6.121867581880279</v>
      </c>
    </row>
    <row r="59" spans="1:15" x14ac:dyDescent="0.25">
      <c r="A59" s="28" t="s">
        <v>77</v>
      </c>
      <c r="B59" s="35">
        <f>SUM('Table 2'!K56:K59)</f>
        <v>7812505323.2783041</v>
      </c>
      <c r="C59" s="35">
        <f>SUM('Table 2'!L56:L59)</f>
        <v>2877320935.6654267</v>
      </c>
      <c r="D59" s="35">
        <f>SUM('Table 2'!M56:M59)</f>
        <v>11028039360.190826</v>
      </c>
      <c r="E59" s="35">
        <f>SUM('Table 2'!N56:N59)</f>
        <v>13865837778.992535</v>
      </c>
      <c r="F59" s="35">
        <f>SUM('Table 2'!O56:O59)</f>
        <v>5100286518.7577324</v>
      </c>
      <c r="G59" s="333">
        <v>223339464228.64529</v>
      </c>
      <c r="I59" s="28" t="s">
        <v>77</v>
      </c>
      <c r="J59" s="312">
        <f t="shared" si="7"/>
        <v>11.708860435257442</v>
      </c>
      <c r="K59" s="312">
        <f t="shared" si="8"/>
        <v>-1.8656035946507936</v>
      </c>
      <c r="L59" s="312">
        <f t="shared" si="9"/>
        <v>-4.418259791980895</v>
      </c>
      <c r="M59" s="312">
        <f t="shared" si="10"/>
        <v>-11.367331757246275</v>
      </c>
      <c r="N59" s="312">
        <f t="shared" si="11"/>
        <v>13.011308181081141</v>
      </c>
      <c r="O59" s="334">
        <f t="shared" si="12"/>
        <v>-0.31144858302351747</v>
      </c>
    </row>
    <row r="60" spans="1:15" x14ac:dyDescent="0.25">
      <c r="A60" s="28" t="s">
        <v>78</v>
      </c>
      <c r="B60" s="35">
        <f>SUM('Table 2'!K57:K60)</f>
        <v>8036308471.8809223</v>
      </c>
      <c r="C60" s="35">
        <f>SUM('Table 2'!L57:L60)</f>
        <v>2860181720.7210789</v>
      </c>
      <c r="D60" s="35">
        <f>SUM('Table 2'!M57:M60)</f>
        <v>10829051087.542145</v>
      </c>
      <c r="E60" s="35">
        <f>SUM('Table 2'!N57:N60)</f>
        <v>13307416909.843502</v>
      </c>
      <c r="F60" s="35">
        <f>SUM('Table 2'!O57:O60)</f>
        <v>5249627501.0896225</v>
      </c>
      <c r="G60" s="333">
        <v>220446416441.23376</v>
      </c>
      <c r="I60" s="28" t="s">
        <v>78</v>
      </c>
      <c r="J60" s="312">
        <f t="shared" si="7"/>
        <v>13.140163892480169</v>
      </c>
      <c r="K60" s="312">
        <f t="shared" si="8"/>
        <v>-2.4381022932415268</v>
      </c>
      <c r="L60" s="312">
        <f t="shared" si="9"/>
        <v>-7.1177722535562147</v>
      </c>
      <c r="M60" s="312">
        <f t="shared" si="10"/>
        <v>-14.893739997038802</v>
      </c>
      <c r="N60" s="312">
        <f t="shared" si="11"/>
        <v>13.460795443119736</v>
      </c>
      <c r="O60" s="334">
        <f t="shared" si="12"/>
        <v>-5.1890227201368138</v>
      </c>
    </row>
    <row r="61" spans="1:15" x14ac:dyDescent="0.25">
      <c r="A61" s="28" t="s">
        <v>79</v>
      </c>
      <c r="B61" s="35">
        <f>SUM('Table 2'!K58:K61)</f>
        <v>8092385473.2495785</v>
      </c>
      <c r="C61" s="35">
        <f>SUM('Table 2'!L58:L61)</f>
        <v>2821336604.3136139</v>
      </c>
      <c r="D61" s="35">
        <f>SUM('Table 2'!M58:M61)</f>
        <v>10516973853.152098</v>
      </c>
      <c r="E61" s="35">
        <f>SUM('Table 2'!N58:N61)</f>
        <v>12929730862.251083</v>
      </c>
      <c r="F61" s="35">
        <f>SUM('Table 2'!O58:O61)</f>
        <v>5270994793.452858</v>
      </c>
      <c r="G61" s="333">
        <v>216961162591.75076</v>
      </c>
      <c r="I61" s="28" t="s">
        <v>79</v>
      </c>
      <c r="J61" s="312">
        <f t="shared" si="7"/>
        <v>11.100270209728052</v>
      </c>
      <c r="K61" s="312">
        <f t="shared" si="8"/>
        <v>-3.3062190979154069</v>
      </c>
      <c r="L61" s="312">
        <f t="shared" si="9"/>
        <v>-8.5327156672676043</v>
      </c>
      <c r="M61" s="312">
        <f t="shared" si="10"/>
        <v>-14.85133371677159</v>
      </c>
      <c r="N61" s="312">
        <f t="shared" si="11"/>
        <v>11.026123458264255</v>
      </c>
      <c r="O61" s="334">
        <f t="shared" si="12"/>
        <v>-5.7400261261427801</v>
      </c>
    </row>
    <row r="62" spans="1:15" x14ac:dyDescent="0.25">
      <c r="A62" s="28" t="s">
        <v>80</v>
      </c>
      <c r="B62" s="35">
        <f>SUM('Table 2'!K59:K62)</f>
        <v>8172138948.49331</v>
      </c>
      <c r="C62" s="35">
        <f>SUM('Table 2'!L59:L62)</f>
        <v>2766090550.5994368</v>
      </c>
      <c r="D62" s="35">
        <f>SUM('Table 2'!M59:M62)</f>
        <v>10073133359.195663</v>
      </c>
      <c r="E62" s="35">
        <f>SUM('Table 2'!N59:N62)</f>
        <v>12392580620.415888</v>
      </c>
      <c r="F62" s="35">
        <f>SUM('Table 2'!O59:O62)</f>
        <v>5301383647.7233267</v>
      </c>
      <c r="G62" s="333">
        <v>212004387089.87384</v>
      </c>
      <c r="I62" s="28" t="s">
        <v>80</v>
      </c>
      <c r="J62" s="312">
        <f t="shared" si="7"/>
        <v>8.3676696409183418</v>
      </c>
      <c r="K62" s="312">
        <f t="shared" si="8"/>
        <v>-4.5551615817844633</v>
      </c>
      <c r="L62" s="312">
        <f t="shared" si="9"/>
        <v>-10.614633226961242</v>
      </c>
      <c r="M62" s="312">
        <f t="shared" si="10"/>
        <v>-14.786489092676259</v>
      </c>
      <c r="N62" s="312">
        <f t="shared" si="11"/>
        <v>7.7693031514013411</v>
      </c>
      <c r="O62" s="334">
        <f t="shared" si="12"/>
        <v>-6.5432367156882529</v>
      </c>
    </row>
    <row r="63" spans="1:15" x14ac:dyDescent="0.25">
      <c r="A63" s="28" t="s">
        <v>81</v>
      </c>
      <c r="B63" s="35">
        <f>SUM('Table 2'!K60:K63)</f>
        <v>8256268918.2969036</v>
      </c>
      <c r="C63" s="35">
        <f>SUM('Table 2'!L60:L63)</f>
        <v>2707812854.0283818</v>
      </c>
      <c r="D63" s="35">
        <f>SUM('Table 2'!M60:M63)</f>
        <v>9604936992.3282433</v>
      </c>
      <c r="E63" s="35">
        <f>SUM('Table 2'!N60:N63)</f>
        <v>11825954106.806515</v>
      </c>
      <c r="F63" s="35">
        <f>SUM('Table 2'!O60:O63)</f>
        <v>5333440098.985508</v>
      </c>
      <c r="G63" s="333">
        <v>206775607127.34964</v>
      </c>
      <c r="I63" s="28" t="s">
        <v>81</v>
      </c>
      <c r="J63" s="312">
        <f t="shared" si="7"/>
        <v>5.6801701458858815</v>
      </c>
      <c r="K63" s="312">
        <f t="shared" si="8"/>
        <v>-5.8911774330048257</v>
      </c>
      <c r="L63" s="312">
        <f t="shared" si="9"/>
        <v>-12.904400513836741</v>
      </c>
      <c r="M63" s="312">
        <f t="shared" si="10"/>
        <v>-14.711578951807367</v>
      </c>
      <c r="N63" s="312">
        <f t="shared" si="11"/>
        <v>4.5713820070752487</v>
      </c>
      <c r="O63" s="334">
        <f t="shared" si="12"/>
        <v>-7.4164488387678293</v>
      </c>
    </row>
    <row r="64" spans="1:15" x14ac:dyDescent="0.25">
      <c r="A64" s="28" t="s">
        <v>82</v>
      </c>
      <c r="B64" s="35">
        <f>SUM('Table 2'!K61:K64)</f>
        <v>8325649016.3524723</v>
      </c>
      <c r="C64" s="35">
        <f>SUM('Table 2'!L61:L64)</f>
        <v>2659752545.5319943</v>
      </c>
      <c r="D64" s="35">
        <f>SUM('Table 2'!M61:M64)</f>
        <v>9218825955.8170261</v>
      </c>
      <c r="E64" s="35">
        <f>SUM('Table 2'!N61:N64)</f>
        <v>11358669937.242672</v>
      </c>
      <c r="F64" s="35">
        <f>SUM('Table 2'!O61:O64)</f>
        <v>5359876334.931818</v>
      </c>
      <c r="G64" s="333">
        <v>202463549636.32907</v>
      </c>
      <c r="I64" s="28" t="s">
        <v>82</v>
      </c>
      <c r="J64" s="312">
        <f t="shared" si="7"/>
        <v>3.6004161050307339</v>
      </c>
      <c r="K64" s="312">
        <f t="shared" si="8"/>
        <v>-7.0075678666512982</v>
      </c>
      <c r="L64" s="312">
        <f t="shared" si="9"/>
        <v>-14.869494277088958</v>
      </c>
      <c r="M64" s="312">
        <f t="shared" si="10"/>
        <v>-14.64406643155022</v>
      </c>
      <c r="N64" s="312">
        <f t="shared" si="11"/>
        <v>2.1001267960309957</v>
      </c>
      <c r="O64" s="334">
        <f t="shared" si="12"/>
        <v>-8.1574774928121982</v>
      </c>
    </row>
    <row r="65" spans="1:15" x14ac:dyDescent="0.25">
      <c r="A65" s="28" t="s">
        <v>83</v>
      </c>
      <c r="B65" s="35">
        <f>SUM('Table 2'!K62:K65)</f>
        <v>8084320245.231679</v>
      </c>
      <c r="C65" s="35">
        <f>SUM('Table 2'!L62:L65)</f>
        <v>2603393987.0574975</v>
      </c>
      <c r="D65" s="35">
        <f>SUM('Table 2'!M62:M65)</f>
        <v>8792582205.1924362</v>
      </c>
      <c r="E65" s="35">
        <f>SUM('Table 2'!N62:N65)</f>
        <v>11144646143.062733</v>
      </c>
      <c r="F65" s="35">
        <f>SUM('Table 2'!O62:O65)</f>
        <v>5264710013.9976387</v>
      </c>
      <c r="G65" s="333">
        <v>197152519311.00735</v>
      </c>
      <c r="I65" s="28" t="s">
        <v>83</v>
      </c>
      <c r="J65" s="312">
        <f t="shared" si="7"/>
        <v>-9.9664407294488888E-2</v>
      </c>
      <c r="K65" s="312">
        <f t="shared" si="8"/>
        <v>-7.7248002568321112</v>
      </c>
      <c r="L65" s="312">
        <f t="shared" si="9"/>
        <v>-16.396272083940143</v>
      </c>
      <c r="M65" s="312">
        <f t="shared" si="10"/>
        <v>-13.806046995146543</v>
      </c>
      <c r="N65" s="312">
        <f t="shared" si="11"/>
        <v>-0.1192332700276168</v>
      </c>
      <c r="O65" s="334">
        <f t="shared" si="12"/>
        <v>-9.1300410839043717</v>
      </c>
    </row>
    <row r="66" spans="1:15" x14ac:dyDescent="0.25">
      <c r="A66" s="28" t="s">
        <v>84</v>
      </c>
      <c r="B66" s="35">
        <f>SUM('Table 2'!K63:K66)</f>
        <v>7741099179.4929352</v>
      </c>
      <c r="C66" s="35">
        <f>SUM('Table 2'!L63:L66)</f>
        <v>2523240077.4623833</v>
      </c>
      <c r="D66" s="35">
        <f>SUM('Table 2'!M63:M66)</f>
        <v>8186372536.6377296</v>
      </c>
      <c r="E66" s="35">
        <f>SUM('Table 2'!N63:N66)</f>
        <v>10840258587.485607</v>
      </c>
      <c r="F66" s="35">
        <f>SUM('Table 2'!O63:O66)</f>
        <v>5129363175.9817314</v>
      </c>
      <c r="G66" s="333">
        <v>189599099633.93408</v>
      </c>
      <c r="I66" s="28" t="s">
        <v>84</v>
      </c>
      <c r="J66" s="312">
        <f t="shared" si="7"/>
        <v>-5.2745036729930446</v>
      </c>
      <c r="K66" s="312">
        <f t="shared" si="8"/>
        <v>-8.7795561531572286</v>
      </c>
      <c r="L66" s="312">
        <f t="shared" si="9"/>
        <v>-18.730624873893174</v>
      </c>
      <c r="M66" s="312">
        <f t="shared" si="10"/>
        <v>-12.526220974289579</v>
      </c>
      <c r="N66" s="312">
        <f t="shared" si="11"/>
        <v>-3.2448221666709456</v>
      </c>
      <c r="O66" s="334">
        <f t="shared" si="12"/>
        <v>-10.56831312006841</v>
      </c>
    </row>
    <row r="67" spans="1:15" x14ac:dyDescent="0.25">
      <c r="A67" s="28" t="s">
        <v>85</v>
      </c>
      <c r="B67" s="35">
        <f>SUM('Table 2'!K64:K67)</f>
        <v>7379043760.4868946</v>
      </c>
      <c r="C67" s="35">
        <f>SUM('Table 2'!L64:L67)</f>
        <v>2438687699.3588748</v>
      </c>
      <c r="D67" s="35">
        <f>SUM('Table 2'!M64:M67)</f>
        <v>7546896940.6929455</v>
      </c>
      <c r="E67" s="35">
        <f>SUM('Table 2'!N64:N67)</f>
        <v>10519167678.518539</v>
      </c>
      <c r="F67" s="35">
        <f>SUM('Table 2'!O64:O67)</f>
        <v>4986589141.8660841</v>
      </c>
      <c r="G67" s="333">
        <v>181631183911.08942</v>
      </c>
      <c r="I67" s="28" t="s">
        <v>85</v>
      </c>
      <c r="J67" s="312">
        <f t="shared" si="7"/>
        <v>-10.624958640409236</v>
      </c>
      <c r="K67" s="312">
        <f t="shared" si="8"/>
        <v>-9.9388388037649165</v>
      </c>
      <c r="L67" s="312">
        <f t="shared" si="9"/>
        <v>-21.426897992970879</v>
      </c>
      <c r="M67" s="312">
        <f t="shared" si="10"/>
        <v>-11.050156431233271</v>
      </c>
      <c r="N67" s="312">
        <f t="shared" si="11"/>
        <v>-6.5033252587837183</v>
      </c>
      <c r="O67" s="334">
        <f t="shared" si="12"/>
        <v>-12.160246348968132</v>
      </c>
    </row>
    <row r="68" spans="1:15" x14ac:dyDescent="0.25">
      <c r="A68" s="28" t="s">
        <v>86</v>
      </c>
      <c r="B68" s="35">
        <f>SUM('Table 2'!K65:K68)</f>
        <v>7080464781.6660061</v>
      </c>
      <c r="C68" s="35">
        <f>SUM('Table 2'!L65:L68)</f>
        <v>2368959250.6580367</v>
      </c>
      <c r="D68" s="35">
        <f>SUM('Table 2'!M65:M68)</f>
        <v>7019535767.8033123</v>
      </c>
      <c r="E68" s="35">
        <f>SUM('Table 2'!N65:N68)</f>
        <v>10254371211.802876</v>
      </c>
      <c r="F68" s="35">
        <f>SUM('Table 2'!O65:O68)</f>
        <v>4868846600.0601368</v>
      </c>
      <c r="G68" s="333">
        <v>175060222630.10892</v>
      </c>
      <c r="I68" s="28" t="s">
        <v>86</v>
      </c>
      <c r="J68" s="312">
        <f t="shared" si="7"/>
        <v>-14.956002015467984</v>
      </c>
      <c r="K68" s="312">
        <f t="shared" si="8"/>
        <v>-10.93309583865044</v>
      </c>
      <c r="L68" s="312">
        <f t="shared" si="9"/>
        <v>-23.856510563863875</v>
      </c>
      <c r="M68" s="312">
        <f t="shared" si="10"/>
        <v>-9.7220777744323286</v>
      </c>
      <c r="N68" s="312">
        <f t="shared" si="11"/>
        <v>-9.1612138823334917</v>
      </c>
      <c r="O68" s="334">
        <f t="shared" si="12"/>
        <v>-13.534943477698977</v>
      </c>
    </row>
    <row r="69" spans="1:15" x14ac:dyDescent="0.25">
      <c r="A69" s="28" t="s">
        <v>87</v>
      </c>
      <c r="B69" s="35">
        <f>SUM('Table 2'!K66:K69)</f>
        <v>6774209198.2690306</v>
      </c>
      <c r="C69" s="35">
        <f>SUM('Table 2'!L66:L69)</f>
        <v>2336350179.4160776</v>
      </c>
      <c r="D69" s="35">
        <f>SUM('Table 2'!M66:M69)</f>
        <v>6828227013.7881546</v>
      </c>
      <c r="E69" s="35">
        <f>SUM('Table 2'!N66:N69)</f>
        <v>10434533320.391426</v>
      </c>
      <c r="F69" s="35">
        <f>SUM('Table 2'!O66:O69)</f>
        <v>4743914722.0819864</v>
      </c>
      <c r="G69" s="333">
        <v>175446577952.74707</v>
      </c>
      <c r="I69" s="28" t="s">
        <v>87</v>
      </c>
      <c r="J69" s="312">
        <f t="shared" si="7"/>
        <v>-16.205580768963014</v>
      </c>
      <c r="K69" s="312">
        <f t="shared" si="8"/>
        <v>-10.257525713318859</v>
      </c>
      <c r="L69" s="312">
        <f t="shared" si="9"/>
        <v>-22.341050052898417</v>
      </c>
      <c r="M69" s="312">
        <f t="shared" si="10"/>
        <v>-6.371784384678147</v>
      </c>
      <c r="N69" s="312">
        <f t="shared" si="11"/>
        <v>-9.8921933122808063</v>
      </c>
      <c r="O69" s="334">
        <f t="shared" si="12"/>
        <v>-11.009720511873979</v>
      </c>
    </row>
    <row r="70" spans="1:15" x14ac:dyDescent="0.25">
      <c r="A70" s="28" t="s">
        <v>88</v>
      </c>
      <c r="B70" s="35">
        <f>SUM('Table 2'!K67:K70)</f>
        <v>6338648335.6591663</v>
      </c>
      <c r="C70" s="35">
        <f>SUM('Table 2'!L67:L70)</f>
        <v>2289973114.0855055</v>
      </c>
      <c r="D70" s="35">
        <f>SUM('Table 2'!M67:M70)</f>
        <v>6556145097.7642765</v>
      </c>
      <c r="E70" s="35">
        <f>SUM('Table 2'!N67:N70)</f>
        <v>10690762325.446741</v>
      </c>
      <c r="F70" s="35">
        <f>SUM('Table 2'!O67:O70)</f>
        <v>4566234903.36306</v>
      </c>
      <c r="G70" s="333">
        <v>175996057755.64767</v>
      </c>
      <c r="I70" s="28" t="s">
        <v>88</v>
      </c>
      <c r="J70" s="312">
        <f t="shared" si="7"/>
        <v>-18.116947106801355</v>
      </c>
      <c r="K70" s="312">
        <f t="shared" si="8"/>
        <v>-9.2447391534567664</v>
      </c>
      <c r="L70" s="312">
        <f t="shared" si="9"/>
        <v>-19.913917080824824</v>
      </c>
      <c r="M70" s="312">
        <f t="shared" si="10"/>
        <v>-1.379083910520825</v>
      </c>
      <c r="N70" s="312">
        <f t="shared" si="11"/>
        <v>-10.978522153695849</v>
      </c>
      <c r="O70" s="334">
        <f t="shared" si="12"/>
        <v>-7.1746342174357878</v>
      </c>
    </row>
    <row r="71" spans="1:15" x14ac:dyDescent="0.25">
      <c r="A71" s="28" t="s">
        <v>89</v>
      </c>
      <c r="B71" s="35">
        <f>SUM('Table 2'!K68:K71)</f>
        <v>5879185947.2552919</v>
      </c>
      <c r="C71" s="35">
        <f>SUM('Table 2'!L68:L71)</f>
        <v>2241051094.1494918</v>
      </c>
      <c r="D71" s="35">
        <f>SUM('Table 2'!M68:M71)</f>
        <v>6269132609.4778614</v>
      </c>
      <c r="E71" s="35">
        <f>SUM('Table 2'!N68:N71)</f>
        <v>10961051969.781733</v>
      </c>
      <c r="F71" s="35">
        <f>SUM('Table 2'!O68:O71)</f>
        <v>4378804854.2291727</v>
      </c>
      <c r="G71" s="333">
        <v>176575690418.48071</v>
      </c>
      <c r="I71" s="28" t="s">
        <v>89</v>
      </c>
      <c r="J71" s="312">
        <f t="shared" si="7"/>
        <v>-20.325910265812503</v>
      </c>
      <c r="K71" s="312">
        <f t="shared" si="8"/>
        <v>-8.1042195464938462</v>
      </c>
      <c r="L71" s="312">
        <f t="shared" si="9"/>
        <v>-16.93098953459091</v>
      </c>
      <c r="M71" s="312">
        <f t="shared" si="10"/>
        <v>4.2007533748661157</v>
      </c>
      <c r="N71" s="312">
        <f t="shared" si="11"/>
        <v>-12.188377071897005</v>
      </c>
      <c r="O71" s="334">
        <f t="shared" si="12"/>
        <v>-2.7833840994415509</v>
      </c>
    </row>
    <row r="72" spans="1:15" x14ac:dyDescent="0.25">
      <c r="A72" s="28" t="s">
        <v>90</v>
      </c>
      <c r="B72" s="35">
        <f>SUM('Table 2'!K69:K72)</f>
        <v>5500277626.7753639</v>
      </c>
      <c r="C72" s="35">
        <f>SUM('Table 2'!L69:L72)</f>
        <v>2200706202.2142973</v>
      </c>
      <c r="D72" s="35">
        <f>SUM('Table 2'!M69:M72)</f>
        <v>6032439851.5109673</v>
      </c>
      <c r="E72" s="35">
        <f>SUM('Table 2'!N69:N72)</f>
        <v>11183953773.635296</v>
      </c>
      <c r="F72" s="35">
        <f>SUM('Table 2'!O69:O72)</f>
        <v>4224235499.0062056</v>
      </c>
      <c r="G72" s="333">
        <v>177053700467.42584</v>
      </c>
      <c r="I72" s="28" t="s">
        <v>90</v>
      </c>
      <c r="J72" s="312">
        <f t="shared" si="7"/>
        <v>-22.31756252756659</v>
      </c>
      <c r="K72" s="312">
        <f t="shared" si="8"/>
        <v>-7.102403656669189</v>
      </c>
      <c r="L72" s="312">
        <f t="shared" si="9"/>
        <v>-14.062125316319115</v>
      </c>
      <c r="M72" s="312">
        <f t="shared" si="10"/>
        <v>9.0652322081188377</v>
      </c>
      <c r="N72" s="312">
        <f t="shared" si="11"/>
        <v>-13.239503192521395</v>
      </c>
      <c r="O72" s="334">
        <f t="shared" si="12"/>
        <v>1.1387383195147744</v>
      </c>
    </row>
    <row r="73" spans="1:15" x14ac:dyDescent="0.25">
      <c r="A73" s="28" t="s">
        <v>91</v>
      </c>
      <c r="B73" s="35">
        <f>SUM('Table 2'!K70:K73)</f>
        <v>5422359437.5485497</v>
      </c>
      <c r="C73" s="35">
        <f>SUM('Table 2'!L70:L73)</f>
        <v>2210986096.671999</v>
      </c>
      <c r="D73" s="35">
        <f>SUM('Table 2'!M70:M73)</f>
        <v>5828253382.6652346</v>
      </c>
      <c r="E73" s="35">
        <f>SUM('Table 2'!N70:N73)</f>
        <v>11710756568.666611</v>
      </c>
      <c r="F73" s="35">
        <f>SUM('Table 2'!O70:O73)</f>
        <v>4258170065.3249869</v>
      </c>
      <c r="G73" s="333">
        <v>178108324203.27176</v>
      </c>
      <c r="I73" s="28" t="s">
        <v>91</v>
      </c>
      <c r="J73" s="312">
        <f t="shared" si="7"/>
        <v>-19.955831317785556</v>
      </c>
      <c r="K73" s="312">
        <f t="shared" si="8"/>
        <v>-5.365808766535622</v>
      </c>
      <c r="L73" s="312">
        <f t="shared" si="9"/>
        <v>-14.644703948824278</v>
      </c>
      <c r="M73" s="312">
        <f t="shared" si="10"/>
        <v>12.230764990525808</v>
      </c>
      <c r="N73" s="312">
        <f t="shared" si="11"/>
        <v>-10.239321008363705</v>
      </c>
      <c r="O73" s="334">
        <f t="shared" si="12"/>
        <v>1.5171263421516124</v>
      </c>
    </row>
    <row r="74" spans="1:15" x14ac:dyDescent="0.25">
      <c r="A74" s="28" t="s">
        <v>92</v>
      </c>
      <c r="B74" s="35">
        <f>SUM('Table 2'!K71:K74)</f>
        <v>5311543127.4059258</v>
      </c>
      <c r="C74" s="35">
        <f>SUM('Table 2'!L71:L74)</f>
        <v>2225606302.6054564</v>
      </c>
      <c r="D74" s="35">
        <f>SUM('Table 2'!M71:M74)</f>
        <v>5537856605.1853342</v>
      </c>
      <c r="E74" s="35">
        <f>SUM('Table 2'!N71:N74)</f>
        <v>12459982680.021133</v>
      </c>
      <c r="F74" s="35">
        <f>SUM('Table 2'!O71:O74)</f>
        <v>4306432267.8100958</v>
      </c>
      <c r="G74" s="333">
        <v>179608224446.78329</v>
      </c>
      <c r="I74" s="28" t="s">
        <v>92</v>
      </c>
      <c r="J74" s="312">
        <f t="shared" si="7"/>
        <v>-16.203852207340201</v>
      </c>
      <c r="K74" s="312">
        <f t="shared" si="8"/>
        <v>-2.8108107944207825</v>
      </c>
      <c r="L74" s="312">
        <f t="shared" si="9"/>
        <v>-15.531817514627472</v>
      </c>
      <c r="M74" s="312">
        <f t="shared" si="10"/>
        <v>16.549057033689699</v>
      </c>
      <c r="N74" s="312">
        <f t="shared" si="11"/>
        <v>-5.6896467451032358</v>
      </c>
      <c r="O74" s="334">
        <f t="shared" si="12"/>
        <v>2.0524134103905554</v>
      </c>
    </row>
    <row r="75" spans="1:15" x14ac:dyDescent="0.25">
      <c r="A75" s="28" t="s">
        <v>93</v>
      </c>
      <c r="B75" s="35">
        <f>SUM('Table 2'!K72:K75)</f>
        <v>5194645740.8337059</v>
      </c>
      <c r="C75" s="35">
        <f>SUM('Table 2'!L72:L75)</f>
        <v>2241028796.483561</v>
      </c>
      <c r="D75" s="35">
        <f>SUM('Table 2'!M72:M75)</f>
        <v>5231524222.2292118</v>
      </c>
      <c r="E75" s="35">
        <f>SUM('Table 2'!N72:N75)</f>
        <v>13250322786.601917</v>
      </c>
      <c r="F75" s="35">
        <f>SUM('Table 2'!O72:O75)</f>
        <v>4357342872.336338</v>
      </c>
      <c r="G75" s="333">
        <v>181190432141.29932</v>
      </c>
      <c r="I75" s="28" t="s">
        <v>93</v>
      </c>
      <c r="J75" s="312">
        <f t="shared" si="7"/>
        <v>-11.643452215372859</v>
      </c>
      <c r="K75" s="312">
        <f t="shared" si="8"/>
        <v>-9.9496463909093716E-4</v>
      </c>
      <c r="L75" s="312">
        <f t="shared" si="9"/>
        <v>-16.55106777738219</v>
      </c>
      <c r="M75" s="312">
        <f t="shared" si="10"/>
        <v>20.885502806951575</v>
      </c>
      <c r="N75" s="312">
        <f t="shared" si="11"/>
        <v>-0.49013332649675123</v>
      </c>
      <c r="O75" s="334">
        <f t="shared" si="12"/>
        <v>2.6134637853499321</v>
      </c>
    </row>
    <row r="76" spans="1:15" x14ac:dyDescent="0.25">
      <c r="A76" s="28" t="s">
        <v>94</v>
      </c>
      <c r="B76" s="35">
        <f>SUM('Table 2'!K73:K76)</f>
        <v>5098243089.5341225</v>
      </c>
      <c r="C76" s="35">
        <f>SUM('Table 2'!L73:L76)</f>
        <v>2253747381.0738368</v>
      </c>
      <c r="D76" s="35">
        <f>SUM('Table 2'!M73:M76)</f>
        <v>4978898780.7045193</v>
      </c>
      <c r="E76" s="35">
        <f>SUM('Table 2'!N73:N76)</f>
        <v>13902098535.717672</v>
      </c>
      <c r="F76" s="35">
        <f>SUM('Table 2'!O73:O76)</f>
        <v>4399327705.3553562</v>
      </c>
      <c r="G76" s="333">
        <v>182495243319.12418</v>
      </c>
      <c r="I76" s="28" t="s">
        <v>94</v>
      </c>
      <c r="J76" s="312">
        <f t="shared" si="7"/>
        <v>-7.3093499005238645</v>
      </c>
      <c r="K76" s="312">
        <f t="shared" si="8"/>
        <v>2.410189002338011</v>
      </c>
      <c r="L76" s="312">
        <f t="shared" si="9"/>
        <v>-17.464593045922598</v>
      </c>
      <c r="M76" s="312">
        <f t="shared" si="10"/>
        <v>24.303969929579342</v>
      </c>
      <c r="N76" s="312">
        <f t="shared" si="11"/>
        <v>4.1449442482632151</v>
      </c>
      <c r="O76" s="334">
        <f t="shared" si="12"/>
        <v>3.0733855532714287</v>
      </c>
    </row>
    <row r="77" spans="1:15" x14ac:dyDescent="0.25">
      <c r="A77" s="28" t="s">
        <v>95</v>
      </c>
      <c r="B77" s="35">
        <f>SUM('Table 2'!K74:K77)</f>
        <v>5301453365.6390343</v>
      </c>
      <c r="C77" s="35">
        <f>SUM('Table 2'!L74:L77)</f>
        <v>2312483215.0611925</v>
      </c>
      <c r="D77" s="35">
        <f>SUM('Table 2'!M74:M77)</f>
        <v>4886789697.6407633</v>
      </c>
      <c r="E77" s="35">
        <f>SUM('Table 2'!N74:N77)</f>
        <v>14241757332.051985</v>
      </c>
      <c r="F77" s="35">
        <f>SUM('Table 2'!O74:O77)</f>
        <v>4542542597.8833494</v>
      </c>
      <c r="G77" s="333">
        <v>182863259482.92615</v>
      </c>
      <c r="I77" s="28" t="s">
        <v>95</v>
      </c>
      <c r="J77" s="312">
        <f t="shared" si="7"/>
        <v>-2.2297686699312038</v>
      </c>
      <c r="K77" s="312">
        <f t="shared" si="8"/>
        <v>4.5905814849748774</v>
      </c>
      <c r="L77" s="312">
        <f t="shared" si="9"/>
        <v>-16.153444663621404</v>
      </c>
      <c r="M77" s="312">
        <f t="shared" si="10"/>
        <v>21.612615278481144</v>
      </c>
      <c r="N77" s="312">
        <f t="shared" si="11"/>
        <v>6.6782802987146299</v>
      </c>
      <c r="O77" s="334">
        <f t="shared" si="12"/>
        <v>2.6696872821214508</v>
      </c>
    </row>
    <row r="78" spans="1:15" x14ac:dyDescent="0.25">
      <c r="A78" s="28" t="s">
        <v>96</v>
      </c>
      <c r="B78" s="35">
        <f>SUM('Table 2'!K75:K78)</f>
        <v>5590461788.5049601</v>
      </c>
      <c r="C78" s="35">
        <f>SUM('Table 2'!L75:L78)</f>
        <v>2396018118.2746344</v>
      </c>
      <c r="D78" s="35">
        <f>SUM('Table 2'!M75:M78)</f>
        <v>4755790904.9707537</v>
      </c>
      <c r="E78" s="35">
        <f>SUM('Table 2'!N75:N78)</f>
        <v>14724824699.129616</v>
      </c>
      <c r="F78" s="35">
        <f>SUM('Table 2'!O75:O78)</f>
        <v>4746224768.9516058</v>
      </c>
      <c r="G78" s="333">
        <v>183386657084.30853</v>
      </c>
      <c r="I78" s="28" t="s">
        <v>96</v>
      </c>
      <c r="J78" s="312">
        <f t="shared" si="7"/>
        <v>5.2511794483960781</v>
      </c>
      <c r="K78" s="312">
        <f t="shared" si="8"/>
        <v>7.6568715441577231</v>
      </c>
      <c r="L78" s="312">
        <f t="shared" si="9"/>
        <v>-14.122173179462585</v>
      </c>
      <c r="M78" s="312">
        <f t="shared" si="10"/>
        <v>18.176927506809673</v>
      </c>
      <c r="N78" s="312">
        <f t="shared" si="11"/>
        <v>10.212456014434263</v>
      </c>
      <c r="O78" s="334">
        <f t="shared" si="12"/>
        <v>2.1037080284955225</v>
      </c>
    </row>
    <row r="79" spans="1:15" x14ac:dyDescent="0.25">
      <c r="A79" s="28" t="s">
        <v>97</v>
      </c>
      <c r="B79" s="35">
        <f>SUM('Table 2'!K76:K79)</f>
        <v>5895329630.4941406</v>
      </c>
      <c r="C79" s="35">
        <f>SUM('Table 2'!L76:L79)</f>
        <v>2484137022.9796071</v>
      </c>
      <c r="D79" s="35">
        <f>SUM('Table 2'!M76:M79)</f>
        <v>4617603516.4217997</v>
      </c>
      <c r="E79" s="35">
        <f>SUM('Table 2'!N76:N79)</f>
        <v>15234400524.899487</v>
      </c>
      <c r="F79" s="35">
        <f>SUM('Table 2'!O76:O79)</f>
        <v>4961084056.890275</v>
      </c>
      <c r="G79" s="333">
        <v>183938776277.42212</v>
      </c>
      <c r="I79" s="28" t="s">
        <v>97</v>
      </c>
      <c r="J79" s="312">
        <f t="shared" si="7"/>
        <v>13.488578906402568</v>
      </c>
      <c r="K79" s="312">
        <f t="shared" si="8"/>
        <v>10.848063482161033</v>
      </c>
      <c r="L79" s="312">
        <f t="shared" si="9"/>
        <v>-11.735025582005498</v>
      </c>
      <c r="M79" s="312">
        <f t="shared" si="10"/>
        <v>14.973806829096814</v>
      </c>
      <c r="N79" s="312">
        <f t="shared" si="11"/>
        <v>13.855719006804268</v>
      </c>
      <c r="O79" s="334">
        <f t="shared" si="12"/>
        <v>1.5168263045918107</v>
      </c>
    </row>
    <row r="80" spans="1:15" x14ac:dyDescent="0.25">
      <c r="A80" s="28" t="s">
        <v>98</v>
      </c>
      <c r="B80" s="35">
        <f>SUM('Table 2'!K77:K80)</f>
        <v>6146747297.9505663</v>
      </c>
      <c r="C80" s="35">
        <f>SUM('Table 2'!L77:L80)</f>
        <v>2556806706.1288242</v>
      </c>
      <c r="D80" s="35">
        <f>SUM('Table 2'!M77:M80)</f>
        <v>4503643478.2813864</v>
      </c>
      <c r="E80" s="35">
        <f>SUM('Table 2'!N77:N80)</f>
        <v>15654636272.531376</v>
      </c>
      <c r="F80" s="35">
        <f>SUM('Table 2'!O77:O80)</f>
        <v>5138273689.7896538</v>
      </c>
      <c r="G80" s="333">
        <v>184394096585.34579</v>
      </c>
      <c r="I80" s="28" t="s">
        <v>98</v>
      </c>
      <c r="J80" s="312">
        <f t="shared" si="7"/>
        <v>20.565990871813376</v>
      </c>
      <c r="K80" s="312">
        <f t="shared" si="8"/>
        <v>13.446907475077779</v>
      </c>
      <c r="L80" s="312">
        <f t="shared" si="9"/>
        <v>-9.5453899216622311</v>
      </c>
      <c r="M80" s="312">
        <f t="shared" si="10"/>
        <v>12.606281938737759</v>
      </c>
      <c r="N80" s="312">
        <f t="shared" si="11"/>
        <v>16.796793372195697</v>
      </c>
      <c r="O80" s="334">
        <f t="shared" si="12"/>
        <v>1.0404946625930127</v>
      </c>
    </row>
    <row r="81" spans="1:16" x14ac:dyDescent="0.25">
      <c r="A81" s="28" t="s">
        <v>99</v>
      </c>
      <c r="B81" s="35">
        <f>SUM('Table 2'!K78:K81)</f>
        <v>6245887960.8523302</v>
      </c>
      <c r="C81" s="35">
        <f>SUM('Table 2'!L78:L81)</f>
        <v>2615685119.0834503</v>
      </c>
      <c r="D81" s="35">
        <f>SUM('Table 2'!M78:M81)</f>
        <v>4549833631.0161848</v>
      </c>
      <c r="E81" s="35">
        <f>SUM('Table 2'!N78:N81)</f>
        <v>16010276157.426079</v>
      </c>
      <c r="F81" s="35">
        <f>SUM('Table 2'!O78:O81)</f>
        <v>5186464030.4728489</v>
      </c>
      <c r="G81" s="333">
        <v>186957200502.483</v>
      </c>
      <c r="I81" s="28" t="s">
        <v>99</v>
      </c>
      <c r="J81" s="312">
        <f t="shared" si="7"/>
        <v>17.814635536258354</v>
      </c>
      <c r="K81" s="312">
        <f t="shared" si="8"/>
        <v>13.111528855539586</v>
      </c>
      <c r="L81" s="312">
        <f t="shared" si="9"/>
        <v>-6.8952438609595506</v>
      </c>
      <c r="M81" s="312">
        <f t="shared" si="10"/>
        <v>12.417841310874813</v>
      </c>
      <c r="N81" s="312">
        <f t="shared" si="11"/>
        <v>14.175352651388282</v>
      </c>
      <c r="O81" s="334">
        <f t="shared" si="12"/>
        <v>2.2387991065745512</v>
      </c>
    </row>
    <row r="82" spans="1:16" x14ac:dyDescent="0.25">
      <c r="A82" s="28" t="s">
        <v>100</v>
      </c>
      <c r="B82" s="35">
        <f>SUM('Table 2'!K79:K82)</f>
        <v>6386887162.1541796</v>
      </c>
      <c r="C82" s="35">
        <f>SUM('Table 2'!L79:L82)</f>
        <v>2699422800.0463958</v>
      </c>
      <c r="D82" s="35">
        <f>SUM('Table 2'!M79:M82)</f>
        <v>4615525895.4513187</v>
      </c>
      <c r="E82" s="35">
        <f>SUM('Table 2'!N79:N82)</f>
        <v>16516072046.35334</v>
      </c>
      <c r="F82" s="35">
        <f>SUM('Table 2'!O79:O82)</f>
        <v>5255000989.4553337</v>
      </c>
      <c r="G82" s="333">
        <v>190602481808.78308</v>
      </c>
      <c r="I82" s="28" t="s">
        <v>100</v>
      </c>
      <c r="J82" s="312">
        <f t="shared" si="7"/>
        <v>14.246146450492153</v>
      </c>
      <c r="K82" s="312">
        <f t="shared" si="8"/>
        <v>12.66287092980091</v>
      </c>
      <c r="L82" s="312">
        <f t="shared" si="9"/>
        <v>-2.9493519021795072</v>
      </c>
      <c r="M82" s="312">
        <f t="shared" si="10"/>
        <v>12.164812714745629</v>
      </c>
      <c r="N82" s="312">
        <f t="shared" si="11"/>
        <v>10.71959810736295</v>
      </c>
      <c r="O82" s="334">
        <f t="shared" si="12"/>
        <v>3.9347599433895617</v>
      </c>
    </row>
    <row r="83" spans="1:16" x14ac:dyDescent="0.25">
      <c r="A83" s="28" t="s">
        <v>101</v>
      </c>
      <c r="B83" s="35">
        <f>SUM('Table 2'!K80:K83)</f>
        <v>6535623734.5932283</v>
      </c>
      <c r="C83" s="35">
        <f>SUM('Table 2'!L80:L83)</f>
        <v>2787755609.9873533</v>
      </c>
      <c r="D83" s="35">
        <f>SUM('Table 2'!M80:M83)</f>
        <v>4684823041.5175867</v>
      </c>
      <c r="E83" s="35">
        <f>SUM('Table 2'!N80:N83)</f>
        <v>17049623628.051666</v>
      </c>
      <c r="F83" s="35">
        <f>SUM('Table 2'!O80:O83)</f>
        <v>5327298933.4885588</v>
      </c>
      <c r="G83" s="333">
        <v>194447798960.00931</v>
      </c>
      <c r="I83" s="28" t="s">
        <v>101</v>
      </c>
      <c r="J83" s="312">
        <f t="shared" si="7"/>
        <v>10.86103991178215</v>
      </c>
      <c r="K83" s="312">
        <f t="shared" si="8"/>
        <v>12.222296282335094</v>
      </c>
      <c r="L83" s="312">
        <f t="shared" si="9"/>
        <v>1.4557231875090857</v>
      </c>
      <c r="M83" s="312">
        <f t="shared" si="10"/>
        <v>11.915290661981306</v>
      </c>
      <c r="N83" s="312">
        <f t="shared" si="11"/>
        <v>7.3817510930833929</v>
      </c>
      <c r="O83" s="334">
        <f t="shared" si="12"/>
        <v>5.7133264096185767</v>
      </c>
    </row>
    <row r="84" spans="1:16" x14ac:dyDescent="0.25">
      <c r="A84" s="28" t="s">
        <v>102</v>
      </c>
      <c r="B84" s="35">
        <f>SUM('Table 2'!K81:K84)</f>
        <v>6658283447.9434366</v>
      </c>
      <c r="C84" s="35">
        <f>SUM('Table 2'!L81:L84)</f>
        <v>2860601695.9842339</v>
      </c>
      <c r="D84" s="35">
        <f>SUM('Table 2'!M81:M84)</f>
        <v>4741970842.7146273</v>
      </c>
      <c r="E84" s="35">
        <f>SUM('Table 2'!N81:N84)</f>
        <v>17489631643.534782</v>
      </c>
      <c r="F84" s="35">
        <f>SUM('Table 2'!O81:O84)</f>
        <v>5386921425.4251585</v>
      </c>
      <c r="G84" s="333">
        <v>197618945718.17017</v>
      </c>
      <c r="I84" s="28" t="s">
        <v>102</v>
      </c>
      <c r="J84" s="312">
        <f t="shared" ref="J84:J92" si="13">(B84-B80)/B80*100</f>
        <v>8.3220624697459993</v>
      </c>
      <c r="K84" s="312">
        <f t="shared" si="8"/>
        <v>11.881812932013759</v>
      </c>
      <c r="L84" s="312">
        <f t="shared" si="9"/>
        <v>5.291879021564732</v>
      </c>
      <c r="M84" s="312">
        <f t="shared" si="10"/>
        <v>11.721737503561206</v>
      </c>
      <c r="N84" s="312">
        <f t="shared" si="11"/>
        <v>4.8391298449048481</v>
      </c>
      <c r="O84" s="334">
        <f t="shared" si="12"/>
        <v>7.1720566860465196</v>
      </c>
    </row>
    <row r="85" spans="1:16" x14ac:dyDescent="0.25">
      <c r="A85" s="28" t="s">
        <v>103</v>
      </c>
      <c r="B85" s="35">
        <f>SUM('Table 2'!K82:K85)</f>
        <v>6637223452.0524826</v>
      </c>
      <c r="C85" s="35">
        <f>SUM('Table 2'!L82:L85)</f>
        <v>2895223732.7211671</v>
      </c>
      <c r="D85" s="35">
        <f>SUM('Table 2'!M82:M85)</f>
        <v>4936081620.4859905</v>
      </c>
      <c r="E85" s="35">
        <f>SUM('Table 2'!N82:N85)</f>
        <v>17672353502.02747</v>
      </c>
      <c r="F85" s="35">
        <f>SUM('Table 2'!O82:O85)</f>
        <v>5366541171.3270531</v>
      </c>
      <c r="G85" s="333">
        <v>200020231361.14645</v>
      </c>
      <c r="I85" s="28" t="s">
        <v>103</v>
      </c>
      <c r="J85" s="312">
        <f t="shared" si="13"/>
        <v>6.2654900896869394</v>
      </c>
      <c r="K85" s="312">
        <f t="shared" ref="K85:K92" si="14">(C85-C81)/C81*100</f>
        <v>10.687013188180256</v>
      </c>
      <c r="L85" s="312">
        <f t="shared" ref="L85:L92" si="15">(D85-D81)/D81*100</f>
        <v>8.4892772086600221</v>
      </c>
      <c r="M85" s="312">
        <f t="shared" ref="M85:M92" si="16">(E85-E81)/E81*100</f>
        <v>10.381315901477853</v>
      </c>
      <c r="N85" s="312">
        <f t="shared" ref="N85:N92" si="17">(F85-F81)/F81*100</f>
        <v>3.4720599583101044</v>
      </c>
      <c r="O85" s="334">
        <f t="shared" ref="O85:O92" si="18">(G85-G81)/G81*100</f>
        <v>6.9871771847000677</v>
      </c>
    </row>
    <row r="86" spans="1:16" x14ac:dyDescent="0.25">
      <c r="A86" s="28" t="s">
        <v>104</v>
      </c>
      <c r="B86" s="35">
        <f>SUM('Table 2'!K83:K86)</f>
        <v>6607271639.0109749</v>
      </c>
      <c r="C86" s="35">
        <f>SUM('Table 2'!L83:L86)</f>
        <v>2944463664.9998932</v>
      </c>
      <c r="D86" s="35">
        <f>SUM('Table 2'!M83:M86)</f>
        <v>5212148612.8659306</v>
      </c>
      <c r="E86" s="35">
        <f>SUM('Table 2'!N83:N86)</f>
        <v>17932223018.266098</v>
      </c>
      <c r="F86" s="35">
        <f>SUM('Table 2'!O83:O86)</f>
        <v>5337556096.3229742</v>
      </c>
      <c r="G86" s="333">
        <v>203435372513.59909</v>
      </c>
      <c r="I86" s="28" t="s">
        <v>104</v>
      </c>
      <c r="J86" s="312">
        <f t="shared" si="13"/>
        <v>3.4505772728019148</v>
      </c>
      <c r="K86" s="312">
        <f t="shared" si="14"/>
        <v>9.0775281645130139</v>
      </c>
      <c r="L86" s="312">
        <f t="shared" si="15"/>
        <v>12.92642985716089</v>
      </c>
      <c r="M86" s="312">
        <f t="shared" si="16"/>
        <v>8.5743811720985832</v>
      </c>
      <c r="N86" s="312">
        <f t="shared" si="17"/>
        <v>1.5709817568692237</v>
      </c>
      <c r="O86" s="334">
        <f t="shared" si="18"/>
        <v>6.7328035726682032</v>
      </c>
    </row>
    <row r="87" spans="1:16" x14ac:dyDescent="0.25">
      <c r="A87" s="28" t="s">
        <v>105</v>
      </c>
      <c r="B87" s="35">
        <f>SUM('Table 2'!K84:K87)</f>
        <v>6575676211.7390718</v>
      </c>
      <c r="C87" s="35">
        <f>SUM('Table 2'!L84:L87)</f>
        <v>2996405652.5193119</v>
      </c>
      <c r="D87" s="35">
        <f>SUM('Table 2'!M84:M87)</f>
        <v>5503364859.7029991</v>
      </c>
      <c r="E87" s="35">
        <f>SUM('Table 2'!N84:N87)</f>
        <v>18206352947.867485</v>
      </c>
      <c r="F87" s="35">
        <f>SUM('Table 2'!O84:O87)</f>
        <v>5306980457.1123219</v>
      </c>
      <c r="G87" s="333">
        <v>207037920504.8031</v>
      </c>
      <c r="I87" s="28" t="s">
        <v>105</v>
      </c>
      <c r="J87" s="312">
        <f t="shared" si="13"/>
        <v>0.61283327762344542</v>
      </c>
      <c r="K87" s="312">
        <f t="shared" si="14"/>
        <v>7.4845169994261118</v>
      </c>
      <c r="L87" s="312">
        <f t="shared" si="15"/>
        <v>17.472203558840434</v>
      </c>
      <c r="M87" s="312">
        <f t="shared" si="16"/>
        <v>6.7844859514239211</v>
      </c>
      <c r="N87" s="312">
        <f t="shared" si="17"/>
        <v>-0.38140297043423932</v>
      </c>
      <c r="O87" s="334">
        <f t="shared" si="18"/>
        <v>6.4748079495531403</v>
      </c>
    </row>
    <row r="88" spans="1:16" x14ac:dyDescent="0.25">
      <c r="A88" s="28" t="s">
        <v>106</v>
      </c>
      <c r="B88" s="35">
        <f>SUM('Table 2'!K85:K88)</f>
        <v>6549620171.931263</v>
      </c>
      <c r="C88" s="35">
        <f>SUM('Table 2'!L85:L88)</f>
        <v>3039241043.946547</v>
      </c>
      <c r="D88" s="35">
        <f>SUM('Table 2'!M85:M88)</f>
        <v>5743524363.0060368</v>
      </c>
      <c r="E88" s="35">
        <f>SUM('Table 2'!N85:N88)</f>
        <v>18432421748.796711</v>
      </c>
      <c r="F88" s="35">
        <f>SUM('Table 2'!O85:O88)</f>
        <v>5281765413.6325827</v>
      </c>
      <c r="G88" s="333">
        <v>210008860984.90958</v>
      </c>
      <c r="I88" s="28" t="s">
        <v>106</v>
      </c>
      <c r="J88" s="312">
        <f t="shared" si="13"/>
        <v>-1.6320013538284674</v>
      </c>
      <c r="K88" s="312">
        <f t="shared" si="14"/>
        <v>6.2448172429279625</v>
      </c>
      <c r="L88" s="312">
        <f t="shared" si="15"/>
        <v>21.121039194708587</v>
      </c>
      <c r="M88" s="312">
        <f t="shared" si="16"/>
        <v>5.3905658190945402</v>
      </c>
      <c r="N88" s="312">
        <f t="shared" si="17"/>
        <v>-1.9520613628455974</v>
      </c>
      <c r="O88" s="334">
        <f t="shared" si="18"/>
        <v>6.2695989100199991</v>
      </c>
    </row>
    <row r="89" spans="1:16" x14ac:dyDescent="0.25">
      <c r="A89" s="28" t="s">
        <v>107</v>
      </c>
      <c r="B89" s="35">
        <f>SUM('Table 2'!K86:K89)</f>
        <v>6464253419.5724182</v>
      </c>
      <c r="C89" s="35">
        <f>SUM('Table 2'!L86:L89)</f>
        <v>3056430763.7287436</v>
      </c>
      <c r="D89" s="35">
        <f>SUM('Table 2'!M86:M89)</f>
        <v>5895281293.0974445</v>
      </c>
      <c r="E89" s="35">
        <f>SUM('Table 2'!N86:N89)</f>
        <v>18493559444.454941</v>
      </c>
      <c r="F89" s="35">
        <f>SUM('Table 2'!O86:O89)</f>
        <v>5211665493.7665424</v>
      </c>
      <c r="G89" s="333">
        <v>212164610441.83145</v>
      </c>
      <c r="I89" s="28" t="s">
        <v>107</v>
      </c>
      <c r="J89" s="312">
        <f t="shared" si="13"/>
        <v>-2.6060601052474053</v>
      </c>
      <c r="K89" s="312">
        <f t="shared" si="14"/>
        <v>5.5680336267505304</v>
      </c>
      <c r="L89" s="312">
        <f t="shared" si="15"/>
        <v>19.432411097712244</v>
      </c>
      <c r="M89" s="312">
        <f t="shared" si="16"/>
        <v>4.6468397224696636</v>
      </c>
      <c r="N89" s="312">
        <f t="shared" si="17"/>
        <v>-2.8859496762644339</v>
      </c>
      <c r="O89" s="334">
        <f t="shared" si="18"/>
        <v>6.0715753591734023</v>
      </c>
    </row>
    <row r="90" spans="1:16" x14ac:dyDescent="0.25">
      <c r="A90" s="28" t="s">
        <v>108</v>
      </c>
      <c r="B90" s="35">
        <f>SUM('Table 2'!K87:K90)</f>
        <v>6342843661.4769239</v>
      </c>
      <c r="C90" s="35">
        <f>SUM('Table 2'!L87:L90)</f>
        <v>3080878217.3663483</v>
      </c>
      <c r="D90" s="35">
        <f>SUM('Table 2'!M87:M90)</f>
        <v>6111112066.3505096</v>
      </c>
      <c r="E90" s="35">
        <f>SUM('Table 2'!N87:N90)</f>
        <v>18580510308.055557</v>
      </c>
      <c r="F90" s="35">
        <f>SUM('Table 2'!O87:O90)</f>
        <v>5111968432.811552</v>
      </c>
      <c r="G90" s="333">
        <v>215230546685.71225</v>
      </c>
      <c r="I90" s="28" t="s">
        <v>108</v>
      </c>
      <c r="J90" s="312">
        <f t="shared" si="13"/>
        <v>-4.0020751678015234</v>
      </c>
      <c r="K90" s="312">
        <f t="shared" si="14"/>
        <v>4.632916819045211</v>
      </c>
      <c r="L90" s="312">
        <f t="shared" si="15"/>
        <v>17.247463958827506</v>
      </c>
      <c r="M90" s="312">
        <f t="shared" si="16"/>
        <v>3.6152087174529433</v>
      </c>
      <c r="N90" s="312">
        <f t="shared" si="17"/>
        <v>-4.226422344616271</v>
      </c>
      <c r="O90" s="334">
        <f t="shared" si="18"/>
        <v>5.7979957105663535</v>
      </c>
    </row>
    <row r="91" spans="1:16" x14ac:dyDescent="0.25">
      <c r="A91" s="28" t="s">
        <v>109</v>
      </c>
      <c r="B91" s="35">
        <f>SUM('Table 2'!K88:K91)</f>
        <v>6214771508.4927435</v>
      </c>
      <c r="C91" s="35">
        <f>SUM('Table 2'!L88:L91)</f>
        <v>3106667231.9518671</v>
      </c>
      <c r="D91" s="35">
        <f>SUM('Table 2'!M88:M91)</f>
        <v>6338786614.4623604</v>
      </c>
      <c r="E91" s="35">
        <f>SUM('Table 2'!N88:N91)</f>
        <v>18672232624.942192</v>
      </c>
      <c r="F91" s="35">
        <f>SUM('Table 2'!O88:O91)</f>
        <v>5006800467.3778515</v>
      </c>
      <c r="G91" s="333">
        <v>218464727050.00552</v>
      </c>
      <c r="I91" s="28" t="s">
        <v>109</v>
      </c>
      <c r="J91" s="312">
        <f t="shared" si="13"/>
        <v>-5.488480448627195</v>
      </c>
      <c r="K91" s="312">
        <f t="shared" si="14"/>
        <v>3.679794801476552</v>
      </c>
      <c r="L91" s="312">
        <f t="shared" si="15"/>
        <v>15.180199315450196</v>
      </c>
      <c r="M91" s="312">
        <f t="shared" si="16"/>
        <v>2.5588852331310847</v>
      </c>
      <c r="N91" s="312">
        <f t="shared" si="17"/>
        <v>-5.6563236318719508</v>
      </c>
      <c r="O91" s="334">
        <f t="shared" si="18"/>
        <v>5.5191853344263722</v>
      </c>
    </row>
    <row r="92" spans="1:16" x14ac:dyDescent="0.25">
      <c r="A92" s="28" t="s">
        <v>110</v>
      </c>
      <c r="B92" s="35">
        <f>SUM('Table 2'!K89:K92)</f>
        <v>6109153278.1168823</v>
      </c>
      <c r="C92" s="35">
        <f>SUM('Table 2'!L89:L92)</f>
        <v>3127934853.5244999</v>
      </c>
      <c r="D92" s="35">
        <f>SUM('Table 2'!M89:M92)</f>
        <v>6526544704.8270006</v>
      </c>
      <c r="E92" s="35">
        <f>SUM('Table 2'!N89:N92)</f>
        <v>18747873961.249992</v>
      </c>
      <c r="F92" s="35">
        <f>SUM('Table 2'!O89:O92)</f>
        <v>4920070806.46</v>
      </c>
      <c r="G92" s="333">
        <v>221131883015.09042</v>
      </c>
      <c r="I92" s="28" t="s">
        <v>110</v>
      </c>
      <c r="J92" s="312">
        <f t="shared" si="13"/>
        <v>-6.7250753822645226</v>
      </c>
      <c r="K92" s="312">
        <f t="shared" si="14"/>
        <v>2.9182880954641637</v>
      </c>
      <c r="L92" s="312">
        <f t="shared" si="15"/>
        <v>13.633098639998591</v>
      </c>
      <c r="M92" s="312">
        <f t="shared" si="16"/>
        <v>1.7113986254892115</v>
      </c>
      <c r="N92" s="312">
        <f t="shared" si="17"/>
        <v>-6.8479869673693798</v>
      </c>
      <c r="O92" s="334">
        <f t="shared" si="18"/>
        <v>5.2964536724858027</v>
      </c>
    </row>
    <row r="93" spans="1:16" ht="15.75" thickBot="1" x14ac:dyDescent="0.3">
      <c r="O93" s="12"/>
    </row>
    <row r="94" spans="1:16" x14ac:dyDescent="0.25">
      <c r="B94" s="335"/>
      <c r="C94" s="335"/>
      <c r="D94" s="335"/>
      <c r="E94" s="335"/>
      <c r="F94" s="335"/>
      <c r="G94" s="335"/>
      <c r="I94" s="337" t="s">
        <v>277</v>
      </c>
      <c r="J94" s="338"/>
      <c r="K94" s="338"/>
      <c r="L94" s="338"/>
      <c r="M94" s="338"/>
      <c r="N94" s="338"/>
      <c r="O94" s="339"/>
    </row>
    <row r="95" spans="1:16" ht="15.75" thickBot="1" x14ac:dyDescent="0.3">
      <c r="B95" s="335"/>
      <c r="C95" s="335"/>
      <c r="D95" s="335"/>
      <c r="E95" s="335"/>
      <c r="F95" s="335"/>
      <c r="G95" s="335"/>
      <c r="I95" s="202" t="s">
        <v>278</v>
      </c>
      <c r="J95" s="340">
        <f t="shared" ref="J95:N95" si="19">STDEV(J8:J92)</f>
        <v>9.2703174525977392</v>
      </c>
      <c r="K95" s="340">
        <f t="shared" si="19"/>
        <v>7.5305301455453648</v>
      </c>
      <c r="L95" s="340">
        <f t="shared" si="19"/>
        <v>14.500858310482846</v>
      </c>
      <c r="M95" s="340">
        <f t="shared" si="19"/>
        <v>11.36714693810684</v>
      </c>
      <c r="N95" s="340">
        <f t="shared" si="19"/>
        <v>7.102620889174073</v>
      </c>
      <c r="O95" s="341">
        <f>STDEV(O12:O92)</f>
        <v>8.3159258933978268</v>
      </c>
      <c r="P95" s="336"/>
    </row>
    <row r="96" spans="1:16" x14ac:dyDescent="0.25">
      <c r="O96" s="12"/>
    </row>
    <row r="97" spans="15:15" x14ac:dyDescent="0.25">
      <c r="O97" s="12"/>
    </row>
    <row r="98" spans="15:15" x14ac:dyDescent="0.25">
      <c r="O98" s="12"/>
    </row>
    <row r="99" spans="15:15" x14ac:dyDescent="0.25">
      <c r="O99" s="12"/>
    </row>
    <row r="100" spans="15:15" x14ac:dyDescent="0.25">
      <c r="O100" s="12"/>
    </row>
    <row r="101" spans="15:15" x14ac:dyDescent="0.25">
      <c r="O101" s="12"/>
    </row>
    <row r="102" spans="15:15" x14ac:dyDescent="0.25">
      <c r="O102" s="12"/>
    </row>
    <row r="103" spans="15:15" x14ac:dyDescent="0.25">
      <c r="O103" s="12"/>
    </row>
    <row r="104" spans="15:15" x14ac:dyDescent="0.25">
      <c r="O104" s="12"/>
    </row>
    <row r="105" spans="15:15" x14ac:dyDescent="0.25">
      <c r="O105" s="12"/>
    </row>
  </sheetData>
  <mergeCells count="2">
    <mergeCell ref="A3:F3"/>
    <mergeCell ref="I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99389629810485"/>
  </sheetPr>
  <dimension ref="A1:DR113"/>
  <sheetViews>
    <sheetView zoomScale="55" zoomScaleNormal="55" zoomScalePageLayoutView="55" workbookViewId="0">
      <pane xSplit="3" ySplit="3" topLeftCell="D57" activePane="bottomRight" state="frozen"/>
      <selection pane="topRight" activeCell="D1" sqref="D1"/>
      <selection pane="bottomLeft" activeCell="A4" sqref="A4"/>
      <selection pane="bottomRight" activeCell="C81" sqref="C81"/>
    </sheetView>
  </sheetViews>
  <sheetFormatPr defaultColWidth="8.7109375" defaultRowHeight="15" x14ac:dyDescent="0.25"/>
  <cols>
    <col min="1" max="1" width="21.28515625" bestFit="1" customWidth="1"/>
    <col min="2" max="2" width="41" bestFit="1" customWidth="1"/>
    <col min="3" max="3" width="91.140625" customWidth="1"/>
    <col min="4" max="4" width="10.140625" customWidth="1"/>
    <col min="5" max="5" width="13.140625" customWidth="1"/>
    <col min="6" max="6" width="18.7109375" bestFit="1" customWidth="1"/>
    <col min="7" max="7" width="9.7109375" customWidth="1"/>
    <col min="8" max="8" width="10.42578125" bestFit="1" customWidth="1"/>
    <col min="9" max="9" width="16.28515625" customWidth="1"/>
    <col min="10" max="10" width="12.140625" bestFit="1" customWidth="1"/>
    <col min="11" max="11" width="11.7109375" bestFit="1" customWidth="1"/>
    <col min="12" max="12" width="12" bestFit="1" customWidth="1"/>
    <col min="13" max="15" width="12.140625" bestFit="1" customWidth="1"/>
    <col min="16" max="16" width="11.7109375" bestFit="1" customWidth="1"/>
    <col min="17" max="68" width="12.140625" bestFit="1" customWidth="1"/>
    <col min="69" max="69" width="11.140625" customWidth="1"/>
    <col min="70" max="122" width="12.140625" bestFit="1" customWidth="1"/>
    <col min="123" max="16384" width="8.7109375" style="6"/>
  </cols>
  <sheetData>
    <row r="1" spans="1:122" s="26" customFormat="1" ht="20.25" x14ac:dyDescent="0.3">
      <c r="A1" s="83" t="s">
        <v>305</v>
      </c>
      <c r="B1" s="31"/>
      <c r="C1" s="31"/>
      <c r="D1" s="31"/>
      <c r="E1" s="31"/>
      <c r="F1" s="31"/>
      <c r="G1" s="24"/>
      <c r="H1" s="23"/>
      <c r="I1" s="31"/>
      <c r="J1" s="31"/>
      <c r="K1" s="31"/>
      <c r="L1" s="31"/>
      <c r="M1" s="31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</row>
    <row r="2" spans="1:122" s="73" customFormat="1" ht="15.75" x14ac:dyDescent="0.25">
      <c r="A2" s="71"/>
      <c r="B2" s="72"/>
      <c r="C2" s="72"/>
      <c r="D2" s="72"/>
      <c r="E2" s="72"/>
      <c r="F2" s="72"/>
      <c r="H2" s="71"/>
      <c r="I2" s="72"/>
      <c r="J2" s="72"/>
      <c r="K2" s="72"/>
      <c r="L2" s="72"/>
      <c r="M2" s="72"/>
    </row>
    <row r="3" spans="1:122" s="22" customFormat="1" ht="26.25" x14ac:dyDescent="0.25">
      <c r="A3" s="58" t="s">
        <v>164</v>
      </c>
      <c r="B3" s="59" t="s">
        <v>153</v>
      </c>
      <c r="C3" s="58" t="s">
        <v>134</v>
      </c>
      <c r="D3" s="58" t="s">
        <v>140</v>
      </c>
      <c r="E3" s="58" t="s">
        <v>283</v>
      </c>
      <c r="F3" s="59" t="s">
        <v>150</v>
      </c>
      <c r="G3" s="59" t="s">
        <v>160</v>
      </c>
      <c r="H3" s="59" t="s">
        <v>161</v>
      </c>
      <c r="I3" s="59" t="s">
        <v>162</v>
      </c>
      <c r="J3" s="60">
        <v>32963</v>
      </c>
      <c r="K3" s="60">
        <v>33054</v>
      </c>
      <c r="L3" s="60">
        <v>33146</v>
      </c>
      <c r="M3" s="60">
        <v>33238</v>
      </c>
      <c r="N3" s="60">
        <v>33328</v>
      </c>
      <c r="O3" s="60">
        <v>33419</v>
      </c>
      <c r="P3" s="60">
        <v>33511</v>
      </c>
      <c r="Q3" s="60">
        <v>33603</v>
      </c>
      <c r="R3" s="60">
        <v>33694</v>
      </c>
      <c r="S3" s="60">
        <v>33785</v>
      </c>
      <c r="T3" s="60">
        <v>33877</v>
      </c>
      <c r="U3" s="60">
        <v>33969</v>
      </c>
      <c r="V3" s="60">
        <v>34059</v>
      </c>
      <c r="W3" s="60">
        <v>34150</v>
      </c>
      <c r="X3" s="60">
        <v>34242</v>
      </c>
      <c r="Y3" s="60">
        <v>34334</v>
      </c>
      <c r="Z3" s="60">
        <v>34424</v>
      </c>
      <c r="AA3" s="60">
        <v>34515</v>
      </c>
      <c r="AB3" s="60">
        <v>34607</v>
      </c>
      <c r="AC3" s="60">
        <v>34699</v>
      </c>
      <c r="AD3" s="60">
        <v>34789</v>
      </c>
      <c r="AE3" s="60">
        <v>34880</v>
      </c>
      <c r="AF3" s="60">
        <v>34972</v>
      </c>
      <c r="AG3" s="60">
        <v>35064</v>
      </c>
      <c r="AH3" s="60">
        <v>35155</v>
      </c>
      <c r="AI3" s="60">
        <v>35246</v>
      </c>
      <c r="AJ3" s="60">
        <v>35338</v>
      </c>
      <c r="AK3" s="60">
        <v>35430</v>
      </c>
      <c r="AL3" s="60">
        <v>35520</v>
      </c>
      <c r="AM3" s="60">
        <v>35611</v>
      </c>
      <c r="AN3" s="60">
        <v>35703</v>
      </c>
      <c r="AO3" s="60">
        <v>35795</v>
      </c>
      <c r="AP3" s="60">
        <v>35885</v>
      </c>
      <c r="AQ3" s="60">
        <v>35976</v>
      </c>
      <c r="AR3" s="60">
        <v>36068</v>
      </c>
      <c r="AS3" s="60">
        <v>36160</v>
      </c>
      <c r="AT3" s="60">
        <v>36250</v>
      </c>
      <c r="AU3" s="60">
        <v>36341</v>
      </c>
      <c r="AV3" s="60">
        <v>36433</v>
      </c>
      <c r="AW3" s="60">
        <v>36525</v>
      </c>
      <c r="AX3" s="60">
        <v>36616</v>
      </c>
      <c r="AY3" s="60">
        <v>36707</v>
      </c>
      <c r="AZ3" s="60">
        <v>36799</v>
      </c>
      <c r="BA3" s="60">
        <v>36891</v>
      </c>
      <c r="BB3" s="60">
        <v>36981</v>
      </c>
      <c r="BC3" s="60">
        <v>37072</v>
      </c>
      <c r="BD3" s="60">
        <v>37164</v>
      </c>
      <c r="BE3" s="60">
        <v>37256</v>
      </c>
      <c r="BF3" s="60">
        <v>37346</v>
      </c>
      <c r="BG3" s="60">
        <v>37437</v>
      </c>
      <c r="BH3" s="60">
        <v>37529</v>
      </c>
      <c r="BI3" s="60">
        <v>37621</v>
      </c>
      <c r="BJ3" s="60">
        <v>37711</v>
      </c>
      <c r="BK3" s="60">
        <v>37802</v>
      </c>
      <c r="BL3" s="60">
        <v>37894</v>
      </c>
      <c r="BM3" s="60">
        <v>37986</v>
      </c>
      <c r="BN3" s="60">
        <v>38077</v>
      </c>
      <c r="BO3" s="60">
        <v>38168</v>
      </c>
      <c r="BP3" s="60">
        <v>38260</v>
      </c>
      <c r="BQ3" s="60">
        <v>38352</v>
      </c>
      <c r="BR3" s="60">
        <v>38442</v>
      </c>
      <c r="BS3" s="60">
        <v>38533</v>
      </c>
      <c r="BT3" s="60">
        <v>38625</v>
      </c>
      <c r="BU3" s="60">
        <v>38717</v>
      </c>
      <c r="BV3" s="60">
        <v>38807</v>
      </c>
      <c r="BW3" s="60">
        <v>38898</v>
      </c>
      <c r="BX3" s="60">
        <v>38990</v>
      </c>
      <c r="BY3" s="60">
        <v>39082</v>
      </c>
      <c r="BZ3" s="60">
        <v>39172</v>
      </c>
      <c r="CA3" s="60">
        <v>39263</v>
      </c>
      <c r="CB3" s="60">
        <v>39355</v>
      </c>
      <c r="CC3" s="60">
        <v>39447</v>
      </c>
      <c r="CD3" s="60">
        <v>39538</v>
      </c>
      <c r="CE3" s="60">
        <v>39629</v>
      </c>
      <c r="CF3" s="60">
        <v>39721</v>
      </c>
      <c r="CG3" s="60">
        <v>39813</v>
      </c>
      <c r="CH3" s="60">
        <v>39903</v>
      </c>
      <c r="CI3" s="60">
        <v>39994</v>
      </c>
      <c r="CJ3" s="60">
        <v>40086</v>
      </c>
      <c r="CK3" s="60">
        <v>40178</v>
      </c>
      <c r="CL3" s="60">
        <v>40268</v>
      </c>
      <c r="CM3" s="60">
        <v>40359</v>
      </c>
      <c r="CN3" s="60">
        <v>40451</v>
      </c>
      <c r="CO3" s="60">
        <v>40543</v>
      </c>
      <c r="CP3" s="60">
        <v>40633</v>
      </c>
      <c r="CQ3" s="60">
        <v>40724</v>
      </c>
      <c r="CR3" s="60">
        <v>40816</v>
      </c>
      <c r="CS3" s="60">
        <v>40908</v>
      </c>
      <c r="CT3" s="60">
        <v>40999</v>
      </c>
      <c r="CU3" s="60">
        <v>41090</v>
      </c>
      <c r="CV3" s="60">
        <v>41182</v>
      </c>
      <c r="CW3" s="60">
        <v>41274</v>
      </c>
      <c r="CX3" s="61">
        <v>41364</v>
      </c>
      <c r="CY3" s="61">
        <v>41455</v>
      </c>
      <c r="CZ3" s="61">
        <v>41547</v>
      </c>
      <c r="DA3" s="61">
        <v>41639</v>
      </c>
      <c r="DB3" s="61">
        <v>41729</v>
      </c>
      <c r="DC3" s="61">
        <v>41820</v>
      </c>
      <c r="DD3" s="61">
        <v>41912</v>
      </c>
      <c r="DE3" s="61">
        <v>42004</v>
      </c>
      <c r="DF3" s="61">
        <v>42094</v>
      </c>
      <c r="DG3" s="61">
        <v>42185</v>
      </c>
      <c r="DH3" s="61">
        <v>42277</v>
      </c>
      <c r="DI3" s="61">
        <v>42369</v>
      </c>
      <c r="DJ3" s="61">
        <v>42460</v>
      </c>
      <c r="DK3" s="61">
        <v>42551</v>
      </c>
      <c r="DL3" s="61">
        <v>42643</v>
      </c>
      <c r="DM3" s="61">
        <v>42735</v>
      </c>
      <c r="DN3" s="61">
        <v>42825</v>
      </c>
      <c r="DO3" s="61">
        <v>42916</v>
      </c>
      <c r="DP3" s="61">
        <v>43008</v>
      </c>
      <c r="DQ3" s="61">
        <v>43100</v>
      </c>
      <c r="DR3" s="61">
        <v>43190</v>
      </c>
    </row>
    <row r="4" spans="1:122" x14ac:dyDescent="0.25">
      <c r="A4" t="s">
        <v>133</v>
      </c>
      <c r="B4" s="28" t="s">
        <v>154</v>
      </c>
      <c r="C4" s="40" t="s">
        <v>139</v>
      </c>
      <c r="D4" t="s">
        <v>145</v>
      </c>
      <c r="E4" t="s">
        <v>148</v>
      </c>
      <c r="F4" t="s">
        <v>152</v>
      </c>
      <c r="G4">
        <v>0</v>
      </c>
      <c r="H4" s="42">
        <v>4839</v>
      </c>
      <c r="I4" s="44">
        <v>43293.356249999997</v>
      </c>
      <c r="J4" s="16">
        <v>128.03333333333299</v>
      </c>
      <c r="K4" s="16">
        <v>129.333333333333</v>
      </c>
      <c r="L4" s="16">
        <v>131.566666666667</v>
      </c>
      <c r="M4" s="16">
        <v>133.69999999999999</v>
      </c>
      <c r="N4" s="16">
        <v>134.80000000000001</v>
      </c>
      <c r="O4" s="16">
        <v>135.6</v>
      </c>
      <c r="P4" s="16">
        <v>136.666666666667</v>
      </c>
      <c r="Q4" s="16">
        <v>137.69999999999999</v>
      </c>
      <c r="R4" s="16">
        <v>138.666666666667</v>
      </c>
      <c r="S4" s="16">
        <v>139.80000000000001</v>
      </c>
      <c r="T4" s="16">
        <v>140.9</v>
      </c>
      <c r="U4" s="16">
        <v>141.9</v>
      </c>
      <c r="V4" s="16">
        <v>143.1</v>
      </c>
      <c r="W4" s="16">
        <v>144.19999999999999</v>
      </c>
      <c r="X4" s="16">
        <v>144.76666666666699</v>
      </c>
      <c r="Y4" s="16">
        <v>145.76666666666699</v>
      </c>
      <c r="Z4" s="16">
        <v>146.69999999999999</v>
      </c>
      <c r="AA4" s="16">
        <v>147.63333333333301</v>
      </c>
      <c r="AB4" s="16">
        <v>148.933333333333</v>
      </c>
      <c r="AC4" s="16">
        <v>149.63333333333301</v>
      </c>
      <c r="AD4" s="16">
        <v>150.86666666666699</v>
      </c>
      <c r="AE4" s="16">
        <v>152.19999999999999</v>
      </c>
      <c r="AF4" s="16">
        <v>152.86666666666699</v>
      </c>
      <c r="AG4" s="16">
        <v>153.6</v>
      </c>
      <c r="AH4" s="16">
        <v>155</v>
      </c>
      <c r="AI4" s="16">
        <v>156.53333333333299</v>
      </c>
      <c r="AJ4" s="16">
        <v>157.36666666666699</v>
      </c>
      <c r="AK4" s="16">
        <v>158.5</v>
      </c>
      <c r="AL4" s="16">
        <v>159.566666666667</v>
      </c>
      <c r="AM4" s="16">
        <v>160.19999999999999</v>
      </c>
      <c r="AN4" s="16">
        <v>160.833333333333</v>
      </c>
      <c r="AO4" s="16">
        <v>161.46666666666701</v>
      </c>
      <c r="AP4" s="16">
        <v>161.9</v>
      </c>
      <c r="AQ4" s="16">
        <v>162.76666666666699</v>
      </c>
      <c r="AR4" s="16">
        <v>163.4</v>
      </c>
      <c r="AS4" s="16">
        <v>163.96666666666701</v>
      </c>
      <c r="AT4" s="16">
        <v>164.6</v>
      </c>
      <c r="AU4" s="16">
        <v>166.2</v>
      </c>
      <c r="AV4" s="16">
        <v>167.23333333333301</v>
      </c>
      <c r="AW4" s="16">
        <v>168.26666666666699</v>
      </c>
      <c r="AX4" s="16">
        <v>169.933333333333</v>
      </c>
      <c r="AY4" s="16">
        <v>171.73333333333301</v>
      </c>
      <c r="AZ4" s="16">
        <v>173.1</v>
      </c>
      <c r="BA4" s="16">
        <v>174.03333333333299</v>
      </c>
      <c r="BB4" s="16">
        <v>175.7</v>
      </c>
      <c r="BC4" s="16">
        <v>177.53333333333299</v>
      </c>
      <c r="BD4" s="16">
        <v>177.76666666666699</v>
      </c>
      <c r="BE4" s="16">
        <v>177.26666666666699</v>
      </c>
      <c r="BF4" s="16">
        <v>177.9</v>
      </c>
      <c r="BG4" s="16">
        <v>179.833333333333</v>
      </c>
      <c r="BH4" s="16">
        <v>180.6</v>
      </c>
      <c r="BI4" s="16">
        <v>181.166666666667</v>
      </c>
      <c r="BJ4" s="16">
        <v>183</v>
      </c>
      <c r="BK4" s="16">
        <v>183.666666666667</v>
      </c>
      <c r="BL4" s="16">
        <v>184.566666666667</v>
      </c>
      <c r="BM4" s="16">
        <v>184.6</v>
      </c>
      <c r="BN4" s="16">
        <v>186.26666666666699</v>
      </c>
      <c r="BO4" s="16">
        <v>188.933333333333</v>
      </c>
      <c r="BP4" s="16">
        <v>189.6</v>
      </c>
      <c r="BQ4" s="16">
        <v>190.73333333333301</v>
      </c>
      <c r="BR4" s="16">
        <v>191.933333333333</v>
      </c>
      <c r="BS4" s="16">
        <v>194.5</v>
      </c>
      <c r="BT4" s="16">
        <v>196.86666666666699</v>
      </c>
      <c r="BU4" s="16">
        <v>197.86666666666699</v>
      </c>
      <c r="BV4" s="16">
        <v>198.933333333333</v>
      </c>
      <c r="BW4" s="16">
        <v>202.3</v>
      </c>
      <c r="BX4" s="16">
        <v>203.433333333333</v>
      </c>
      <c r="BY4" s="16">
        <v>201.7</v>
      </c>
      <c r="BZ4" s="16">
        <v>203.755666666667</v>
      </c>
      <c r="CA4" s="16">
        <v>207.66233333333301</v>
      </c>
      <c r="CB4" s="16">
        <v>208.23533333333299</v>
      </c>
      <c r="CC4" s="16">
        <v>209.71633333333301</v>
      </c>
      <c r="CD4" s="16">
        <v>212.100333333333</v>
      </c>
      <c r="CE4" s="16">
        <v>216.756666666667</v>
      </c>
      <c r="CF4" s="16">
        <v>219.27766666666699</v>
      </c>
      <c r="CG4" s="16">
        <v>213.07533333333299</v>
      </c>
      <c r="CH4" s="16">
        <v>212.01499999999999</v>
      </c>
      <c r="CI4" s="16">
        <v>214.26300000000001</v>
      </c>
      <c r="CJ4" s="16">
        <v>215.71799999999999</v>
      </c>
      <c r="CK4" s="16">
        <v>216.15199999999999</v>
      </c>
      <c r="CL4" s="16">
        <v>217.01966666666701</v>
      </c>
      <c r="CM4" s="16">
        <v>218.05066666666701</v>
      </c>
      <c r="CN4" s="16">
        <v>218.25399999999999</v>
      </c>
      <c r="CO4" s="16">
        <v>218.89766666666699</v>
      </c>
      <c r="CP4" s="16">
        <v>221.666333333333</v>
      </c>
      <c r="CQ4" s="16">
        <v>225.530666666667</v>
      </c>
      <c r="CR4" s="16">
        <v>226.452</v>
      </c>
      <c r="CS4" s="16">
        <v>226.107666666667</v>
      </c>
      <c r="CT4" s="16">
        <v>227.90666666666701</v>
      </c>
      <c r="CU4" s="16">
        <v>229.792666666667</v>
      </c>
      <c r="CV4" s="16">
        <v>230.29666666666699</v>
      </c>
      <c r="CW4" s="16">
        <v>230.37966666666699</v>
      </c>
      <c r="CX4" s="16">
        <v>231.73966666666701</v>
      </c>
      <c r="CY4" s="16">
        <v>232.993333333333</v>
      </c>
      <c r="CZ4" s="16">
        <v>233.874</v>
      </c>
      <c r="DA4" s="16">
        <v>233.22133333333301</v>
      </c>
      <c r="DB4" s="16">
        <v>234.99666666666701</v>
      </c>
      <c r="DC4" s="16">
        <v>237.77166666666699</v>
      </c>
      <c r="DD4" s="16">
        <v>238.04433333333299</v>
      </c>
      <c r="DE4" s="16">
        <v>236.13200000000001</v>
      </c>
      <c r="DF4" s="16">
        <v>234.84933333333299</v>
      </c>
      <c r="DG4" s="16">
        <v>237.68066666666701</v>
      </c>
      <c r="DH4" s="16">
        <v>238.30500000000001</v>
      </c>
      <c r="DI4" s="16">
        <v>237.233</v>
      </c>
      <c r="DJ4" s="16">
        <v>237.386333333333</v>
      </c>
      <c r="DK4" s="16">
        <v>240.16933333333299</v>
      </c>
      <c r="DL4" s="16">
        <v>240.96833333333299</v>
      </c>
      <c r="DM4" s="16">
        <v>241.50466666666699</v>
      </c>
      <c r="DN4" s="16">
        <v>243.41433333333299</v>
      </c>
      <c r="DO4" s="16">
        <v>244.737333333333</v>
      </c>
      <c r="DP4" s="16">
        <v>245.708</v>
      </c>
      <c r="DQ4" s="51">
        <v>246.618666666667</v>
      </c>
      <c r="DR4" s="16">
        <v>248.804</v>
      </c>
    </row>
    <row r="5" spans="1:122" x14ac:dyDescent="0.25">
      <c r="A5" s="8" t="s">
        <v>113</v>
      </c>
      <c r="B5" s="56" t="s">
        <v>155</v>
      </c>
      <c r="C5" s="46" t="s">
        <v>135</v>
      </c>
      <c r="D5" s="8" t="s">
        <v>141</v>
      </c>
      <c r="E5" s="8" t="s">
        <v>147</v>
      </c>
      <c r="F5" s="8" t="s">
        <v>151</v>
      </c>
      <c r="G5" s="8">
        <v>35620</v>
      </c>
      <c r="H5" s="53">
        <v>33694</v>
      </c>
      <c r="I5" s="54">
        <v>43284.629861111112</v>
      </c>
      <c r="J5" s="90"/>
      <c r="K5" s="90"/>
      <c r="L5" s="90"/>
      <c r="M5" s="90"/>
      <c r="N5" s="90"/>
      <c r="O5" s="90"/>
      <c r="P5" s="90"/>
      <c r="Q5" s="90"/>
      <c r="R5" s="55">
        <v>1664.3797209921099</v>
      </c>
      <c r="S5" s="55">
        <v>1616.5031729957</v>
      </c>
      <c r="T5" s="55">
        <v>1620.5751975620999</v>
      </c>
      <c r="U5" s="55">
        <v>1621.1491872317099</v>
      </c>
      <c r="V5" s="55">
        <v>1668.17866526598</v>
      </c>
      <c r="W5" s="55">
        <v>1701.496806269</v>
      </c>
      <c r="X5" s="55">
        <v>1720.2887027101799</v>
      </c>
      <c r="Y5" s="55">
        <v>1787.9127522143499</v>
      </c>
      <c r="Z5" s="55">
        <v>1805.75920382598</v>
      </c>
      <c r="AA5" s="55">
        <v>1873.47280156337</v>
      </c>
      <c r="AB5" s="55">
        <v>1905.39505846359</v>
      </c>
      <c r="AC5" s="55">
        <v>1963.12007510115</v>
      </c>
      <c r="AD5" s="55">
        <v>1990.19331600192</v>
      </c>
      <c r="AE5" s="55">
        <v>2014.51831375505</v>
      </c>
      <c r="AF5" s="55">
        <v>2007.55614597661</v>
      </c>
      <c r="AG5" s="55">
        <v>2047.8001753033</v>
      </c>
      <c r="AH5" s="55">
        <v>1987.9098903470001</v>
      </c>
      <c r="AI5" s="55">
        <v>2038.12978570326</v>
      </c>
      <c r="AJ5" s="55">
        <v>2100.2107399261699</v>
      </c>
      <c r="AK5" s="55">
        <v>2133.9983119082599</v>
      </c>
      <c r="AL5" s="55">
        <v>2202.0428118529799</v>
      </c>
      <c r="AM5" s="55">
        <v>2228.7290411486301</v>
      </c>
      <c r="AN5" s="55">
        <v>2277.6843119669802</v>
      </c>
      <c r="AO5" s="55">
        <v>2310.9247262186</v>
      </c>
      <c r="AP5" s="55">
        <v>2347.1867156496101</v>
      </c>
      <c r="AQ5" s="55">
        <v>2398.68439615949</v>
      </c>
      <c r="AR5" s="55">
        <v>2426.9335614779002</v>
      </c>
      <c r="AS5" s="55">
        <v>2514.8085898127902</v>
      </c>
      <c r="AT5" s="55">
        <v>2629.9548333410298</v>
      </c>
      <c r="AU5" s="55">
        <v>2671.7123677484501</v>
      </c>
      <c r="AV5" s="55">
        <v>2773.6511602986898</v>
      </c>
      <c r="AW5" s="55">
        <v>2905.9071479711001</v>
      </c>
      <c r="AX5" s="55">
        <v>3067.2155696650102</v>
      </c>
      <c r="AY5" s="55">
        <v>3020.5482167939099</v>
      </c>
      <c r="AZ5" s="55">
        <v>3056.0789479222299</v>
      </c>
      <c r="BA5" s="55">
        <v>3065.8608740069399</v>
      </c>
      <c r="BB5" s="55">
        <v>3124.6495661794802</v>
      </c>
      <c r="BC5" s="55">
        <v>3237.3275267908298</v>
      </c>
      <c r="BD5" s="55">
        <v>3193.4463464228602</v>
      </c>
      <c r="BE5" s="55">
        <v>3245.8045239353301</v>
      </c>
      <c r="BF5" s="55">
        <v>3358.77047236716</v>
      </c>
      <c r="BG5" s="55">
        <v>3456.7351653710498</v>
      </c>
      <c r="BH5" s="55">
        <v>3413.4130872860401</v>
      </c>
      <c r="BI5" s="55">
        <v>3416.8941543103101</v>
      </c>
      <c r="BJ5" s="55">
        <v>3505.62376746779</v>
      </c>
      <c r="BK5" s="55">
        <v>3633.6036769891002</v>
      </c>
      <c r="BL5" s="55">
        <v>3796.68500050992</v>
      </c>
      <c r="BM5" s="55">
        <v>3839.3624431712901</v>
      </c>
      <c r="BN5" s="55">
        <v>3945.0535786169899</v>
      </c>
      <c r="BO5" s="55">
        <v>4101.6770067808402</v>
      </c>
      <c r="BP5" s="55">
        <v>4163.90500260935</v>
      </c>
      <c r="BQ5" s="55">
        <v>4247.48529030186</v>
      </c>
      <c r="BR5" s="55">
        <v>4427.0369710225996</v>
      </c>
      <c r="BS5" s="55">
        <v>4485.5079328626298</v>
      </c>
      <c r="BT5" s="55">
        <v>4526.2349874327501</v>
      </c>
      <c r="BU5" s="55">
        <v>4631.2827529187998</v>
      </c>
      <c r="BV5" s="55">
        <v>4928.33775861503</v>
      </c>
      <c r="BW5" s="55">
        <v>4665.78014952593</v>
      </c>
      <c r="BX5" s="55">
        <v>4531.4461949394499</v>
      </c>
      <c r="BY5" s="55">
        <v>4495.0815485779704</v>
      </c>
      <c r="BZ5" s="55">
        <v>4538.0927286496299</v>
      </c>
      <c r="CA5" s="55">
        <v>4474.6764975710103</v>
      </c>
      <c r="CB5" s="55">
        <v>4440.5910002070204</v>
      </c>
      <c r="CC5" s="55">
        <v>4363.6055458451601</v>
      </c>
      <c r="CD5" s="55">
        <v>4283.1620529727697</v>
      </c>
      <c r="CE5" s="55">
        <v>4279.0752138028301</v>
      </c>
      <c r="CF5" s="55">
        <v>4216.7609454328103</v>
      </c>
      <c r="CG5" s="55">
        <v>3898.2247386496902</v>
      </c>
      <c r="CH5" s="55">
        <v>3724.2727841043202</v>
      </c>
      <c r="CI5" s="55">
        <v>3660.5039578872802</v>
      </c>
      <c r="CJ5" s="55">
        <v>3538.7399720875801</v>
      </c>
      <c r="CK5" s="55">
        <v>3418.69793948385</v>
      </c>
      <c r="CL5" s="55">
        <v>3407.7365155510201</v>
      </c>
      <c r="CM5" s="55">
        <v>3624.7688195906699</v>
      </c>
      <c r="CN5" s="55">
        <v>3484.8534236957298</v>
      </c>
      <c r="CO5" s="55">
        <v>3577.1453035749601</v>
      </c>
      <c r="CP5" s="55">
        <v>3457.8089686544199</v>
      </c>
      <c r="CQ5" s="55">
        <v>3620.8202357113901</v>
      </c>
      <c r="CR5" s="55">
        <v>3681.2577408156999</v>
      </c>
      <c r="CS5" s="55">
        <v>3778.23801079955</v>
      </c>
      <c r="CT5" s="55">
        <v>3950.1529943984901</v>
      </c>
      <c r="CU5" s="55">
        <v>3713.0188246436901</v>
      </c>
      <c r="CV5" s="55">
        <v>3718.3387006568801</v>
      </c>
      <c r="CW5" s="55">
        <v>3827.9634634915101</v>
      </c>
      <c r="CX5" s="55">
        <v>3994.33782745177</v>
      </c>
      <c r="CY5" s="55">
        <v>4085.8046534626501</v>
      </c>
      <c r="CZ5" s="55">
        <v>4144.5843547969298</v>
      </c>
      <c r="DA5" s="55">
        <v>4084.8056014835502</v>
      </c>
      <c r="DB5" s="55">
        <v>4067.4605086138099</v>
      </c>
      <c r="DC5" s="55">
        <v>4301.66892810643</v>
      </c>
      <c r="DD5" s="55">
        <v>4326.2211121684804</v>
      </c>
      <c r="DE5" s="55">
        <v>4316.3732708474799</v>
      </c>
      <c r="DF5" s="55">
        <v>4227.3325856902602</v>
      </c>
      <c r="DG5" s="55">
        <v>4281.5940352778598</v>
      </c>
      <c r="DH5" s="55">
        <v>4393.0424871874702</v>
      </c>
      <c r="DI5" s="55">
        <v>4469.87848107428</v>
      </c>
      <c r="DJ5" s="55">
        <v>4608.1439998835303</v>
      </c>
      <c r="DK5" s="55">
        <v>4532.2332371359198</v>
      </c>
      <c r="DL5" s="55">
        <v>4556.1180809798498</v>
      </c>
      <c r="DM5" s="55">
        <v>4614.1537248958402</v>
      </c>
      <c r="DN5" s="55">
        <v>4794.7134326756996</v>
      </c>
      <c r="DO5" s="55">
        <v>4827.6008555723902</v>
      </c>
      <c r="DP5" s="55">
        <v>4934.6859098718596</v>
      </c>
      <c r="DQ5" s="55">
        <v>5019.9111714663204</v>
      </c>
      <c r="DR5" s="55">
        <v>5079.1869772727296</v>
      </c>
    </row>
    <row r="6" spans="1:122" x14ac:dyDescent="0.25">
      <c r="A6" s="8" t="s">
        <v>114</v>
      </c>
      <c r="B6" s="56" t="s">
        <v>156</v>
      </c>
      <c r="C6" s="46" t="s">
        <v>135</v>
      </c>
      <c r="D6" s="8" t="s">
        <v>141</v>
      </c>
      <c r="E6" s="8" t="s">
        <v>147</v>
      </c>
      <c r="F6" s="8" t="s">
        <v>151</v>
      </c>
      <c r="G6" s="8">
        <v>31080</v>
      </c>
      <c r="H6" s="53">
        <v>33694</v>
      </c>
      <c r="I6" s="54">
        <v>43284.629166666666</v>
      </c>
      <c r="J6" s="90"/>
      <c r="K6" s="90"/>
      <c r="L6" s="90"/>
      <c r="M6" s="90"/>
      <c r="N6" s="90"/>
      <c r="O6" s="90"/>
      <c r="P6" s="90"/>
      <c r="Q6" s="90"/>
      <c r="R6" s="55">
        <v>1232.2451601083501</v>
      </c>
      <c r="S6" s="55">
        <v>1192.1185259101301</v>
      </c>
      <c r="T6" s="55">
        <v>1175.38309080773</v>
      </c>
      <c r="U6" s="55">
        <v>1175.7029176997301</v>
      </c>
      <c r="V6" s="55">
        <v>1171.9518506665499</v>
      </c>
      <c r="W6" s="55">
        <v>1175.60848471293</v>
      </c>
      <c r="X6" s="55">
        <v>1173.54616109517</v>
      </c>
      <c r="Y6" s="55">
        <v>1176.7323287085701</v>
      </c>
      <c r="Z6" s="55">
        <v>1151.5050690599901</v>
      </c>
      <c r="AA6" s="55">
        <v>1189.3777793223501</v>
      </c>
      <c r="AB6" s="55">
        <v>1180.66485207047</v>
      </c>
      <c r="AC6" s="55">
        <v>1203.6159079408501</v>
      </c>
      <c r="AD6" s="55">
        <v>1179.91947118038</v>
      </c>
      <c r="AE6" s="55">
        <v>1153.1999877205999</v>
      </c>
      <c r="AF6" s="55">
        <v>1178.23391911669</v>
      </c>
      <c r="AG6" s="55">
        <v>1216.5499243651</v>
      </c>
      <c r="AH6" s="55">
        <v>1178.1797546683999</v>
      </c>
      <c r="AI6" s="55">
        <v>1213.12900918387</v>
      </c>
      <c r="AJ6" s="55">
        <v>1223.8728382418501</v>
      </c>
      <c r="AK6" s="55">
        <v>1216.7466053160399</v>
      </c>
      <c r="AL6" s="55">
        <v>1253.9230810608601</v>
      </c>
      <c r="AM6" s="55">
        <v>1268.1977145355499</v>
      </c>
      <c r="AN6" s="55">
        <v>1287.0046447106699</v>
      </c>
      <c r="AO6" s="55">
        <v>1296.4601262623401</v>
      </c>
      <c r="AP6" s="55">
        <v>1327.79345703165</v>
      </c>
      <c r="AQ6" s="55">
        <v>1349.3263524543599</v>
      </c>
      <c r="AR6" s="55">
        <v>1363.22487787256</v>
      </c>
      <c r="AS6" s="55">
        <v>1407.31225713966</v>
      </c>
      <c r="AT6" s="55">
        <v>1448.7928810851099</v>
      </c>
      <c r="AU6" s="55">
        <v>1442.7495136612099</v>
      </c>
      <c r="AV6" s="55">
        <v>1487.5141055276199</v>
      </c>
      <c r="AW6" s="55">
        <v>1560.01770459934</v>
      </c>
      <c r="AX6" s="55">
        <v>1642.1973932891699</v>
      </c>
      <c r="AY6" s="55">
        <v>1596.7522486205701</v>
      </c>
      <c r="AZ6" s="55">
        <v>1620.7985391260499</v>
      </c>
      <c r="BA6" s="55">
        <v>1647.2470691721901</v>
      </c>
      <c r="BB6" s="55">
        <v>1765.99661947803</v>
      </c>
      <c r="BC6" s="55">
        <v>1845.43620457218</v>
      </c>
      <c r="BD6" s="55">
        <v>1845.2628241760499</v>
      </c>
      <c r="BE6" s="55">
        <v>1856.6419845937</v>
      </c>
      <c r="BF6" s="55">
        <v>1865.3765577623601</v>
      </c>
      <c r="BG6" s="55">
        <v>1934.1836153710799</v>
      </c>
      <c r="BH6" s="55">
        <v>1906.0302921212599</v>
      </c>
      <c r="BI6" s="55">
        <v>1911.9638162020899</v>
      </c>
      <c r="BJ6" s="55">
        <v>1914.54206198119</v>
      </c>
      <c r="BK6" s="55">
        <v>1962.0652839463301</v>
      </c>
      <c r="BL6" s="55">
        <v>2037.9605273028999</v>
      </c>
      <c r="BM6" s="55">
        <v>2079.9608708262099</v>
      </c>
      <c r="BN6" s="55">
        <v>2147.77361429655</v>
      </c>
      <c r="BO6" s="55">
        <v>2257.4445019723398</v>
      </c>
      <c r="BP6" s="55">
        <v>2287.7295171877299</v>
      </c>
      <c r="BQ6" s="55">
        <v>2308.0529397308401</v>
      </c>
      <c r="BR6" s="55">
        <v>2375.3028053508601</v>
      </c>
      <c r="BS6" s="55">
        <v>2437.4161841425698</v>
      </c>
      <c r="BT6" s="55">
        <v>2482.2373853438598</v>
      </c>
      <c r="BU6" s="55">
        <v>2550.28662612876</v>
      </c>
      <c r="BV6" s="55">
        <v>2692.32260304805</v>
      </c>
      <c r="BW6" s="55">
        <v>2532.0535995265</v>
      </c>
      <c r="BX6" s="55">
        <v>2471.0181467984298</v>
      </c>
      <c r="BY6" s="55">
        <v>2423.0077082589701</v>
      </c>
      <c r="BZ6" s="55">
        <v>2412.71986554567</v>
      </c>
      <c r="CA6" s="55">
        <v>2371.82297423417</v>
      </c>
      <c r="CB6" s="55">
        <v>2354.6052104835098</v>
      </c>
      <c r="CC6" s="55">
        <v>2288.59214652637</v>
      </c>
      <c r="CD6" s="55">
        <v>2202.9209554171198</v>
      </c>
      <c r="CE6" s="55">
        <v>2188.07917547021</v>
      </c>
      <c r="CF6" s="55">
        <v>2162.6941044989298</v>
      </c>
      <c r="CG6" s="55">
        <v>1996.1354709577699</v>
      </c>
      <c r="CH6" s="55">
        <v>1890.01104855474</v>
      </c>
      <c r="CI6" s="55">
        <v>1850.4481956494601</v>
      </c>
      <c r="CJ6" s="55">
        <v>1741.0154616546299</v>
      </c>
      <c r="CK6" s="55">
        <v>1690.85412936531</v>
      </c>
      <c r="CL6" s="55">
        <v>1710.1419692336301</v>
      </c>
      <c r="CM6" s="55">
        <v>1770.48656859022</v>
      </c>
      <c r="CN6" s="55">
        <v>1688.2370167448901</v>
      </c>
      <c r="CO6" s="55">
        <v>1737.99183819019</v>
      </c>
      <c r="CP6" s="55">
        <v>1690.357353137</v>
      </c>
      <c r="CQ6" s="55">
        <v>1730.5212888528699</v>
      </c>
      <c r="CR6" s="55">
        <v>1787.06734543624</v>
      </c>
      <c r="CS6" s="55">
        <v>1826.39501196432</v>
      </c>
      <c r="CT6" s="55">
        <v>1860.5835734587099</v>
      </c>
      <c r="CU6" s="55">
        <v>1792.4670513274</v>
      </c>
      <c r="CV6" s="55">
        <v>1810.3166996572199</v>
      </c>
      <c r="CW6" s="55">
        <v>1838.2351416818401</v>
      </c>
      <c r="CX6" s="55">
        <v>1857.11832617096</v>
      </c>
      <c r="CY6" s="55">
        <v>1895.36576826582</v>
      </c>
      <c r="CZ6" s="55">
        <v>1898.26576780657</v>
      </c>
      <c r="DA6" s="55">
        <v>1870.90188939163</v>
      </c>
      <c r="DB6" s="55">
        <v>1891.2999635865101</v>
      </c>
      <c r="DC6" s="55">
        <v>1978.2601562161201</v>
      </c>
      <c r="DD6" s="55">
        <v>1975.4434317969501</v>
      </c>
      <c r="DE6" s="55">
        <v>1992.14736775187</v>
      </c>
      <c r="DF6" s="55">
        <v>2007.28320108708</v>
      </c>
      <c r="DG6" s="55">
        <v>2051.90518883093</v>
      </c>
      <c r="DH6" s="55">
        <v>2076.27928567668</v>
      </c>
      <c r="DI6" s="55">
        <v>2108.22472176172</v>
      </c>
      <c r="DJ6" s="55">
        <v>2169.55783817868</v>
      </c>
      <c r="DK6" s="55">
        <v>2122.03336896991</v>
      </c>
      <c r="DL6" s="55">
        <v>2151.85455934948</v>
      </c>
      <c r="DM6" s="55">
        <v>2179.1483409867301</v>
      </c>
      <c r="DN6" s="55">
        <v>2272.7515758703298</v>
      </c>
      <c r="DO6" s="55">
        <v>2307.07501506057</v>
      </c>
      <c r="DP6" s="55">
        <v>2372.0249957965898</v>
      </c>
      <c r="DQ6" s="55">
        <v>2396.8249895736099</v>
      </c>
      <c r="DR6" s="55">
        <v>2388.1053137234599</v>
      </c>
    </row>
    <row r="7" spans="1:122" x14ac:dyDescent="0.25">
      <c r="A7" s="8" t="s">
        <v>115</v>
      </c>
      <c r="B7" s="56" t="s">
        <v>157</v>
      </c>
      <c r="C7" s="46" t="s">
        <v>135</v>
      </c>
      <c r="D7" s="8" t="s">
        <v>141</v>
      </c>
      <c r="E7" s="8" t="s">
        <v>147</v>
      </c>
      <c r="F7" s="8" t="s">
        <v>151</v>
      </c>
      <c r="G7" s="8">
        <v>16980</v>
      </c>
      <c r="H7" s="53">
        <v>33694</v>
      </c>
      <c r="I7" s="54">
        <v>43284.629166666666</v>
      </c>
      <c r="J7" s="90"/>
      <c r="K7" s="90"/>
      <c r="L7" s="90"/>
      <c r="M7" s="90"/>
      <c r="N7" s="90"/>
      <c r="O7" s="90"/>
      <c r="P7" s="90"/>
      <c r="Q7" s="90"/>
      <c r="R7" s="55">
        <v>1025.9701986058101</v>
      </c>
      <c r="S7" s="55">
        <v>1003.8101143436101</v>
      </c>
      <c r="T7" s="55">
        <v>1049.9120661837801</v>
      </c>
      <c r="U7" s="55">
        <v>1057.9046546714601</v>
      </c>
      <c r="V7" s="55">
        <v>1077.9911858149201</v>
      </c>
      <c r="W7" s="55">
        <v>1104.3332950609699</v>
      </c>
      <c r="X7" s="55">
        <v>1102.8968754696</v>
      </c>
      <c r="Y7" s="55">
        <v>1140.37551858302</v>
      </c>
      <c r="Z7" s="55">
        <v>1153.4137686601</v>
      </c>
      <c r="AA7" s="55">
        <v>1228.95920146398</v>
      </c>
      <c r="AB7" s="55">
        <v>1240.0905763020201</v>
      </c>
      <c r="AC7" s="55">
        <v>1291.99336179017</v>
      </c>
      <c r="AD7" s="55">
        <v>1324.3933252485599</v>
      </c>
      <c r="AE7" s="55">
        <v>1304.1935399577001</v>
      </c>
      <c r="AF7" s="55">
        <v>1314.01331988487</v>
      </c>
      <c r="AG7" s="55">
        <v>1345.3663791249</v>
      </c>
      <c r="AH7" s="55">
        <v>1312.0844429528099</v>
      </c>
      <c r="AI7" s="55">
        <v>1324.17566109631</v>
      </c>
      <c r="AJ7" s="55">
        <v>1372.2690867751801</v>
      </c>
      <c r="AK7" s="55">
        <v>1378.47787795368</v>
      </c>
      <c r="AL7" s="55">
        <v>1433.4885049409199</v>
      </c>
      <c r="AM7" s="55">
        <v>1451.82737235579</v>
      </c>
      <c r="AN7" s="55">
        <v>1464.8534089468501</v>
      </c>
      <c r="AO7" s="55">
        <v>1473.4183916371101</v>
      </c>
      <c r="AP7" s="55">
        <v>1484.0389854442401</v>
      </c>
      <c r="AQ7" s="55">
        <v>1498.0673241003001</v>
      </c>
      <c r="AR7" s="55">
        <v>1503.69850409682</v>
      </c>
      <c r="AS7" s="55">
        <v>1525.0667731952699</v>
      </c>
      <c r="AT7" s="55">
        <v>1529.9354302215099</v>
      </c>
      <c r="AU7" s="55">
        <v>1569.2625611057799</v>
      </c>
      <c r="AV7" s="55">
        <v>1562.4929247984801</v>
      </c>
      <c r="AW7" s="55">
        <v>1637.40376261039</v>
      </c>
      <c r="AX7" s="55">
        <v>1747.1365387307201</v>
      </c>
      <c r="AY7" s="55">
        <v>1685.4495926520999</v>
      </c>
      <c r="AZ7" s="55">
        <v>1699.9832114708499</v>
      </c>
      <c r="BA7" s="55">
        <v>1728.99309761427</v>
      </c>
      <c r="BB7" s="55">
        <v>1787.84714547201</v>
      </c>
      <c r="BC7" s="55">
        <v>1848.17194924776</v>
      </c>
      <c r="BD7" s="55">
        <v>1826.1193338513899</v>
      </c>
      <c r="BE7" s="55">
        <v>1850.86206937522</v>
      </c>
      <c r="BF7" s="55">
        <v>1868.0504991676901</v>
      </c>
      <c r="BG7" s="55">
        <v>1877.28760392852</v>
      </c>
      <c r="BH7" s="55">
        <v>1866.1037408674399</v>
      </c>
      <c r="BI7" s="55">
        <v>1845.7067041627499</v>
      </c>
      <c r="BJ7" s="55">
        <v>1855.02031708748</v>
      </c>
      <c r="BK7" s="55">
        <v>1952.58065994754</v>
      </c>
      <c r="BL7" s="55">
        <v>2025.02142618671</v>
      </c>
      <c r="BM7" s="55">
        <v>2026.83229263663</v>
      </c>
      <c r="BN7" s="55">
        <v>2067.7462450507601</v>
      </c>
      <c r="BO7" s="55">
        <v>2140.1703022818101</v>
      </c>
      <c r="BP7" s="55">
        <v>2114.6423339774901</v>
      </c>
      <c r="BQ7" s="55">
        <v>2119.8337644234298</v>
      </c>
      <c r="BR7" s="55">
        <v>2154.2984224985598</v>
      </c>
      <c r="BS7" s="55">
        <v>2213.14141476236</v>
      </c>
      <c r="BT7" s="55">
        <v>2189.8974143836499</v>
      </c>
      <c r="BU7" s="55">
        <v>2250.0039428844898</v>
      </c>
      <c r="BV7" s="55">
        <v>2352.2943664161799</v>
      </c>
      <c r="BW7" s="55">
        <v>2226.37792260069</v>
      </c>
      <c r="BX7" s="55">
        <v>2168.0614733232501</v>
      </c>
      <c r="BY7" s="55">
        <v>2165.52322237916</v>
      </c>
      <c r="BZ7" s="55">
        <v>2202.5565680159002</v>
      </c>
      <c r="CA7" s="55">
        <v>2133.9159584142099</v>
      </c>
      <c r="CB7" s="55">
        <v>2107.4345441342098</v>
      </c>
      <c r="CC7" s="55">
        <v>2057.3346438626299</v>
      </c>
      <c r="CD7" s="55">
        <v>2007.3501760368699</v>
      </c>
      <c r="CE7" s="55">
        <v>2006.11384376461</v>
      </c>
      <c r="CF7" s="55">
        <v>2010.17883808138</v>
      </c>
      <c r="CG7" s="55">
        <v>1859.93148155582</v>
      </c>
      <c r="CH7" s="55">
        <v>1777.13661305612</v>
      </c>
      <c r="CI7" s="55">
        <v>1761.2629123450399</v>
      </c>
      <c r="CJ7" s="55">
        <v>1697.06456049178</v>
      </c>
      <c r="CK7" s="55">
        <v>1605.8924871176901</v>
      </c>
      <c r="CL7" s="55">
        <v>1613.4408770089999</v>
      </c>
      <c r="CM7" s="55">
        <v>1707.16877279973</v>
      </c>
      <c r="CN7" s="55">
        <v>1644.55641201658</v>
      </c>
      <c r="CO7" s="55">
        <v>1690.89697121827</v>
      </c>
      <c r="CP7" s="55">
        <v>1673.1387630942399</v>
      </c>
      <c r="CQ7" s="55">
        <v>1714.6773368551601</v>
      </c>
      <c r="CR7" s="55">
        <v>1724.1826845923699</v>
      </c>
      <c r="CS7" s="55">
        <v>1739.4027798832699</v>
      </c>
      <c r="CT7" s="55">
        <v>1752.29905236017</v>
      </c>
      <c r="CU7" s="55">
        <v>1699.2333323504399</v>
      </c>
      <c r="CV7" s="55">
        <v>1758.5730550524099</v>
      </c>
      <c r="CW7" s="55">
        <v>1826.0114274463999</v>
      </c>
      <c r="CX7" s="55">
        <v>1865.19531939741</v>
      </c>
      <c r="CY7" s="55">
        <v>1905.1322266700099</v>
      </c>
      <c r="CZ7" s="55">
        <v>1931.94123388105</v>
      </c>
      <c r="DA7" s="55">
        <v>1903.0513780331501</v>
      </c>
      <c r="DB7" s="55">
        <v>1915.1349284694099</v>
      </c>
      <c r="DC7" s="55">
        <v>2035.7029746245601</v>
      </c>
      <c r="DD7" s="55">
        <v>2043.44440196749</v>
      </c>
      <c r="DE7" s="55">
        <v>2072.3601411781901</v>
      </c>
      <c r="DF7" s="55">
        <v>2081.3336510157801</v>
      </c>
      <c r="DG7" s="55">
        <v>2138.2482391457002</v>
      </c>
      <c r="DH7" s="55">
        <v>2185.5292954493202</v>
      </c>
      <c r="DI7" s="55">
        <v>2210.1343000575298</v>
      </c>
      <c r="DJ7" s="55">
        <v>2252.4770686479801</v>
      </c>
      <c r="DK7" s="55">
        <v>2226.4544810879402</v>
      </c>
      <c r="DL7" s="55">
        <v>2242.6619210714698</v>
      </c>
      <c r="DM7" s="55">
        <v>2286.78852380117</v>
      </c>
      <c r="DN7" s="55">
        <v>2394.2183166063</v>
      </c>
      <c r="DO7" s="55">
        <v>2414.7389909029198</v>
      </c>
      <c r="DP7" s="55">
        <v>2468.93215397945</v>
      </c>
      <c r="DQ7" s="55">
        <v>2533.4244953665998</v>
      </c>
      <c r="DR7" s="55">
        <v>2491.5601154045798</v>
      </c>
    </row>
    <row r="8" spans="1:122" x14ac:dyDescent="0.25">
      <c r="A8" s="45" t="s">
        <v>116</v>
      </c>
      <c r="B8" s="56" t="s">
        <v>158</v>
      </c>
      <c r="C8" s="46" t="s">
        <v>135</v>
      </c>
      <c r="D8" s="8" t="s">
        <v>141</v>
      </c>
      <c r="E8" s="8" t="s">
        <v>147</v>
      </c>
      <c r="F8" s="8" t="s">
        <v>151</v>
      </c>
      <c r="G8" s="8">
        <v>37980</v>
      </c>
      <c r="H8" s="53">
        <v>33694</v>
      </c>
      <c r="I8" s="54">
        <v>43284.629861111112</v>
      </c>
      <c r="J8" s="90"/>
      <c r="K8" s="90"/>
      <c r="L8" s="90"/>
      <c r="M8" s="90"/>
      <c r="N8" s="90"/>
      <c r="O8" s="90"/>
      <c r="P8" s="90"/>
      <c r="Q8" s="90"/>
      <c r="R8" s="55">
        <v>647.925491963833</v>
      </c>
      <c r="S8" s="55">
        <v>631.04490927880704</v>
      </c>
      <c r="T8" s="55">
        <v>636.85099700143098</v>
      </c>
      <c r="U8" s="55">
        <v>643.40289793722502</v>
      </c>
      <c r="V8" s="55">
        <v>663.92634824074901</v>
      </c>
      <c r="W8" s="55">
        <v>679.42311698215497</v>
      </c>
      <c r="X8" s="55">
        <v>691.479389505992</v>
      </c>
      <c r="Y8" s="55">
        <v>718.58007249933905</v>
      </c>
      <c r="Z8" s="55">
        <v>726.84630389191705</v>
      </c>
      <c r="AA8" s="55">
        <v>763.492589808503</v>
      </c>
      <c r="AB8" s="55">
        <v>774.96042254136</v>
      </c>
      <c r="AC8" s="55">
        <v>801.76405065741801</v>
      </c>
      <c r="AD8" s="55">
        <v>801.96740837432196</v>
      </c>
      <c r="AE8" s="55">
        <v>788.24643884438001</v>
      </c>
      <c r="AF8" s="55">
        <v>787.528809497206</v>
      </c>
      <c r="AG8" s="55">
        <v>809.04963236667004</v>
      </c>
      <c r="AH8" s="55">
        <v>791.71586961409503</v>
      </c>
      <c r="AI8" s="55">
        <v>827.26014521281604</v>
      </c>
      <c r="AJ8" s="55">
        <v>845.09544203614303</v>
      </c>
      <c r="AK8" s="55">
        <v>849.25896170554404</v>
      </c>
      <c r="AL8" s="55">
        <v>858.14427772886495</v>
      </c>
      <c r="AM8" s="55">
        <v>855.89352556178903</v>
      </c>
      <c r="AN8" s="55">
        <v>869.86341569742103</v>
      </c>
      <c r="AO8" s="55">
        <v>861.23940777718701</v>
      </c>
      <c r="AP8" s="55">
        <v>880.45780761656897</v>
      </c>
      <c r="AQ8" s="55">
        <v>892.27937078186699</v>
      </c>
      <c r="AR8" s="55">
        <v>904.94170118862598</v>
      </c>
      <c r="AS8" s="55">
        <v>950.15054913705103</v>
      </c>
      <c r="AT8" s="55">
        <v>983.17845584372299</v>
      </c>
      <c r="AU8" s="55">
        <v>984.46448124001301</v>
      </c>
      <c r="AV8" s="55">
        <v>1000.31239763785</v>
      </c>
      <c r="AW8" s="55">
        <v>1049.53147056956</v>
      </c>
      <c r="AX8" s="55">
        <v>1062.40426857239</v>
      </c>
      <c r="AY8" s="55">
        <v>1018.04677971093</v>
      </c>
      <c r="AZ8" s="55">
        <v>1014.35579145142</v>
      </c>
      <c r="BA8" s="55">
        <v>1009.4084671291</v>
      </c>
      <c r="BB8" s="55">
        <v>1017.29903550789</v>
      </c>
      <c r="BC8" s="55">
        <v>1048.60276407008</v>
      </c>
      <c r="BD8" s="55">
        <v>1033.5598262748899</v>
      </c>
      <c r="BE8" s="55">
        <v>1053.7189989434801</v>
      </c>
      <c r="BF8" s="55">
        <v>1079.82027610866</v>
      </c>
      <c r="BG8" s="55">
        <v>1112.65096721746</v>
      </c>
      <c r="BH8" s="55">
        <v>1099.41605259827</v>
      </c>
      <c r="BI8" s="55">
        <v>1109.1839460306201</v>
      </c>
      <c r="BJ8" s="55">
        <v>1133.9285076822</v>
      </c>
      <c r="BK8" s="55">
        <v>1172.91170628894</v>
      </c>
      <c r="BL8" s="55">
        <v>1223.0106184584299</v>
      </c>
      <c r="BM8" s="55">
        <v>1233.5600234630799</v>
      </c>
      <c r="BN8" s="55">
        <v>1280.70211958666</v>
      </c>
      <c r="BO8" s="55">
        <v>1330.15076521319</v>
      </c>
      <c r="BP8" s="55">
        <v>1344.8947777122801</v>
      </c>
      <c r="BQ8" s="55">
        <v>1382.19592851163</v>
      </c>
      <c r="BR8" s="55">
        <v>1447.41703799535</v>
      </c>
      <c r="BS8" s="55">
        <v>1456.1509456791</v>
      </c>
      <c r="BT8" s="55">
        <v>1470.5405967301199</v>
      </c>
      <c r="BU8" s="55">
        <v>1501.4481129707899</v>
      </c>
      <c r="BV8" s="55">
        <v>1584.8648173674901</v>
      </c>
      <c r="BW8" s="55">
        <v>1493.4741851722799</v>
      </c>
      <c r="BX8" s="55">
        <v>1451.71134946041</v>
      </c>
      <c r="BY8" s="55">
        <v>1442.7836059123099</v>
      </c>
      <c r="BZ8" s="55">
        <v>1477.92875506423</v>
      </c>
      <c r="CA8" s="55">
        <v>1449.00787229307</v>
      </c>
      <c r="CB8" s="55">
        <v>1444.49362704849</v>
      </c>
      <c r="CC8" s="55">
        <v>1419.77387821193</v>
      </c>
      <c r="CD8" s="55">
        <v>1394.28203769786</v>
      </c>
      <c r="CE8" s="55">
        <v>1391.4354084696399</v>
      </c>
      <c r="CF8" s="55">
        <v>1367.16065685276</v>
      </c>
      <c r="CG8" s="55">
        <v>1248.6883237321599</v>
      </c>
      <c r="CH8" s="55">
        <v>1188.2197681697401</v>
      </c>
      <c r="CI8" s="55">
        <v>1166.8246972721099</v>
      </c>
      <c r="CJ8" s="55">
        <v>1131.6071285626699</v>
      </c>
      <c r="CK8" s="55">
        <v>1103.0872171328399</v>
      </c>
      <c r="CL8" s="55">
        <v>1108.10098335832</v>
      </c>
      <c r="CM8" s="55">
        <v>1189.6405249065201</v>
      </c>
      <c r="CN8" s="55">
        <v>1141.12064860646</v>
      </c>
      <c r="CO8" s="55">
        <v>1170.0818474129901</v>
      </c>
      <c r="CP8" s="55">
        <v>1127.23061268898</v>
      </c>
      <c r="CQ8" s="55">
        <v>1165.8931706641899</v>
      </c>
      <c r="CR8" s="55">
        <v>1181.7125878839199</v>
      </c>
      <c r="CS8" s="55">
        <v>1203.74173534631</v>
      </c>
      <c r="CT8" s="55">
        <v>1245.4604365458499</v>
      </c>
      <c r="CU8" s="55">
        <v>1182.6800635939301</v>
      </c>
      <c r="CV8" s="55">
        <v>1193.9092556303899</v>
      </c>
      <c r="CW8" s="55">
        <v>1241.6428400350101</v>
      </c>
      <c r="CX8" s="55">
        <v>1285.3049576385299</v>
      </c>
      <c r="CY8" s="55">
        <v>1312.0331543290599</v>
      </c>
      <c r="CZ8" s="55">
        <v>1319.64431719511</v>
      </c>
      <c r="DA8" s="55">
        <v>1287.9548238254999</v>
      </c>
      <c r="DB8" s="55">
        <v>1273.5571337813001</v>
      </c>
      <c r="DC8" s="55">
        <v>1333.81359969352</v>
      </c>
      <c r="DD8" s="55">
        <v>1337.12797003988</v>
      </c>
      <c r="DE8" s="55">
        <v>1334.9270168543801</v>
      </c>
      <c r="DF8" s="55">
        <v>1318.89309986789</v>
      </c>
      <c r="DG8" s="55">
        <v>1344.74865785011</v>
      </c>
      <c r="DH8" s="55">
        <v>1370.0259358605999</v>
      </c>
      <c r="DI8" s="55">
        <v>1384.3449482977901</v>
      </c>
      <c r="DJ8" s="55">
        <v>1417.0856431793</v>
      </c>
      <c r="DK8" s="55">
        <v>1390.53614092766</v>
      </c>
      <c r="DL8" s="55">
        <v>1391.6948570928701</v>
      </c>
      <c r="DM8" s="55">
        <v>1404.43727460833</v>
      </c>
      <c r="DN8" s="55">
        <v>1452.3389907129899</v>
      </c>
      <c r="DO8" s="55">
        <v>1453.32552781253</v>
      </c>
      <c r="DP8" s="55">
        <v>1486.88357156652</v>
      </c>
      <c r="DQ8" s="55">
        <v>1517.5902282638301</v>
      </c>
      <c r="DR8" s="55">
        <v>1529.51628774543</v>
      </c>
    </row>
    <row r="9" spans="1:122" x14ac:dyDescent="0.25">
      <c r="A9" s="8" t="s">
        <v>117</v>
      </c>
      <c r="B9" s="56" t="s">
        <v>159</v>
      </c>
      <c r="C9" s="46" t="s">
        <v>135</v>
      </c>
      <c r="D9" s="8" t="s">
        <v>141</v>
      </c>
      <c r="E9" s="8" t="s">
        <v>147</v>
      </c>
      <c r="F9" s="8" t="s">
        <v>151</v>
      </c>
      <c r="G9" s="8">
        <v>19820</v>
      </c>
      <c r="H9" s="53">
        <v>33694</v>
      </c>
      <c r="I9" s="54">
        <v>43284.629166666666</v>
      </c>
      <c r="J9" s="90"/>
      <c r="K9" s="90"/>
      <c r="L9" s="90"/>
      <c r="M9" s="90"/>
      <c r="N9" s="90"/>
      <c r="O9" s="90"/>
      <c r="P9" s="90"/>
      <c r="Q9" s="90"/>
      <c r="R9" s="55">
        <v>549.98477926642101</v>
      </c>
      <c r="S9" s="55">
        <v>540.10084970749995</v>
      </c>
      <c r="T9" s="55">
        <v>544.811408199021</v>
      </c>
      <c r="U9" s="55">
        <v>545.87083775583096</v>
      </c>
      <c r="V9" s="55">
        <v>575.96807030258697</v>
      </c>
      <c r="W9" s="55">
        <v>593.97418010154604</v>
      </c>
      <c r="X9" s="55">
        <v>617.99075541704997</v>
      </c>
      <c r="Y9" s="55">
        <v>648.51171702508304</v>
      </c>
      <c r="Z9" s="55">
        <v>655.20491495234603</v>
      </c>
      <c r="AA9" s="55">
        <v>698.47758210601205</v>
      </c>
      <c r="AB9" s="55">
        <v>706.05835505239304</v>
      </c>
      <c r="AC9" s="55">
        <v>736.60023875673699</v>
      </c>
      <c r="AD9" s="55">
        <v>715.27397837747299</v>
      </c>
      <c r="AE9" s="55">
        <v>706.73706023980901</v>
      </c>
      <c r="AF9" s="55">
        <v>720.97401705237803</v>
      </c>
      <c r="AG9" s="55">
        <v>746.75410315099305</v>
      </c>
      <c r="AH9" s="55">
        <v>736.631612581279</v>
      </c>
      <c r="AI9" s="55">
        <v>761.16224877423394</v>
      </c>
      <c r="AJ9" s="55">
        <v>774.88922502895298</v>
      </c>
      <c r="AK9" s="55">
        <v>779.31196768273298</v>
      </c>
      <c r="AL9" s="55">
        <v>778.610035440395</v>
      </c>
      <c r="AM9" s="55">
        <v>802.55665465809</v>
      </c>
      <c r="AN9" s="55">
        <v>809.49884325113499</v>
      </c>
      <c r="AO9" s="55">
        <v>826.96862298154701</v>
      </c>
      <c r="AP9" s="55">
        <v>843.53991144415204</v>
      </c>
      <c r="AQ9" s="55">
        <v>840.43029125947601</v>
      </c>
      <c r="AR9" s="55">
        <v>850.39063758250097</v>
      </c>
      <c r="AS9" s="55">
        <v>861.31459682885998</v>
      </c>
      <c r="AT9" s="55">
        <v>883.11462009914499</v>
      </c>
      <c r="AU9" s="55">
        <v>882.01959661310298</v>
      </c>
      <c r="AV9" s="55">
        <v>883.27347286741497</v>
      </c>
      <c r="AW9" s="55">
        <v>893.81219070245197</v>
      </c>
      <c r="AX9" s="55">
        <v>938.73884217844102</v>
      </c>
      <c r="AY9" s="55">
        <v>916.50338206516903</v>
      </c>
      <c r="AZ9" s="55">
        <v>921.26024444661596</v>
      </c>
      <c r="BA9" s="55">
        <v>932.67128269695297</v>
      </c>
      <c r="BB9" s="55">
        <v>954.47710883565196</v>
      </c>
      <c r="BC9" s="55">
        <v>987.85084016094504</v>
      </c>
      <c r="BD9" s="55">
        <v>960.00255060515201</v>
      </c>
      <c r="BE9" s="55">
        <v>957.12812490461295</v>
      </c>
      <c r="BF9" s="55">
        <v>991.98743654540306</v>
      </c>
      <c r="BG9" s="55">
        <v>997.31709914015403</v>
      </c>
      <c r="BH9" s="55">
        <v>996.74743838309496</v>
      </c>
      <c r="BI9" s="55">
        <v>985.15757393753302</v>
      </c>
      <c r="BJ9" s="55">
        <v>987.05407019505196</v>
      </c>
      <c r="BK9" s="55">
        <v>1001.8684496672701</v>
      </c>
      <c r="BL9" s="55">
        <v>1035.91700004977</v>
      </c>
      <c r="BM9" s="55">
        <v>1043.3958900391201</v>
      </c>
      <c r="BN9" s="55">
        <v>1055.1384145263801</v>
      </c>
      <c r="BO9" s="55">
        <v>1091.3085522588001</v>
      </c>
      <c r="BP9" s="55">
        <v>1090.2480652172701</v>
      </c>
      <c r="BQ9" s="55">
        <v>1043.0186892909701</v>
      </c>
      <c r="BR9" s="55">
        <v>1066.53099572819</v>
      </c>
      <c r="BS9" s="55">
        <v>1058.1102122330401</v>
      </c>
      <c r="BT9" s="55">
        <v>1027.92952912433</v>
      </c>
      <c r="BU9" s="55">
        <v>1032.5815908178699</v>
      </c>
      <c r="BV9" s="55">
        <v>1071.58676826837</v>
      </c>
      <c r="BW9" s="55">
        <v>996.18233714374196</v>
      </c>
      <c r="BX9" s="55">
        <v>939.411128121557</v>
      </c>
      <c r="BY9" s="55">
        <v>907.003793440246</v>
      </c>
      <c r="BZ9" s="55">
        <v>895.89569757456195</v>
      </c>
      <c r="CA9" s="55">
        <v>852.76472578442895</v>
      </c>
      <c r="CB9" s="55">
        <v>861.42734742831306</v>
      </c>
      <c r="CC9" s="55">
        <v>840.65735545616599</v>
      </c>
      <c r="CD9" s="55">
        <v>827.67251227115196</v>
      </c>
      <c r="CE9" s="55">
        <v>826.11911609070103</v>
      </c>
      <c r="CF9" s="55">
        <v>825.23430737198805</v>
      </c>
      <c r="CG9" s="55">
        <v>768.39824778783498</v>
      </c>
      <c r="CH9" s="55">
        <v>739.38732040926095</v>
      </c>
      <c r="CI9" s="55">
        <v>738.59516642474</v>
      </c>
      <c r="CJ9" s="55">
        <v>717.98507245175699</v>
      </c>
      <c r="CK9" s="55">
        <v>697.55008324819505</v>
      </c>
      <c r="CL9" s="55">
        <v>715.01712252904395</v>
      </c>
      <c r="CM9" s="55">
        <v>784.96009574899699</v>
      </c>
      <c r="CN9" s="55">
        <v>758.288962200828</v>
      </c>
      <c r="CO9" s="55">
        <v>784.41118040307697</v>
      </c>
      <c r="CP9" s="55">
        <v>762.16976378874097</v>
      </c>
      <c r="CQ9" s="55">
        <v>797.00255629419701</v>
      </c>
      <c r="CR9" s="55">
        <v>821.40942605503596</v>
      </c>
      <c r="CS9" s="55">
        <v>828.62223130105497</v>
      </c>
      <c r="CT9" s="55">
        <v>845.27503123976101</v>
      </c>
      <c r="CU9" s="55">
        <v>826.911366116664</v>
      </c>
      <c r="CV9" s="55">
        <v>852.809280041992</v>
      </c>
      <c r="CW9" s="55">
        <v>882.55530338603501</v>
      </c>
      <c r="CX9" s="55">
        <v>920.674785747383</v>
      </c>
      <c r="CY9" s="55">
        <v>939.09332325910896</v>
      </c>
      <c r="CZ9" s="55">
        <v>963.55253285308197</v>
      </c>
      <c r="DA9" s="55">
        <v>949.45788176403403</v>
      </c>
      <c r="DB9" s="55">
        <v>961.03350660640399</v>
      </c>
      <c r="DC9" s="55">
        <v>1017.64005059397</v>
      </c>
      <c r="DD9" s="55">
        <v>1002.8860432845599</v>
      </c>
      <c r="DE9" s="55">
        <v>1036.8127838554001</v>
      </c>
      <c r="DF9" s="55">
        <v>1020.77416105065</v>
      </c>
      <c r="DG9" s="55">
        <v>1046.68315971433</v>
      </c>
      <c r="DH9" s="55">
        <v>1069.9984109136401</v>
      </c>
      <c r="DI9" s="55">
        <v>1086.2923844304901</v>
      </c>
      <c r="DJ9" s="55">
        <v>1111.11333664734</v>
      </c>
      <c r="DK9" s="55">
        <v>1090.5890689124999</v>
      </c>
      <c r="DL9" s="55">
        <v>1100.78126652688</v>
      </c>
      <c r="DM9" s="55">
        <v>1114.5672002296801</v>
      </c>
      <c r="DN9" s="55">
        <v>1161.1828750391901</v>
      </c>
      <c r="DO9" s="55">
        <v>1172.49241263967</v>
      </c>
      <c r="DP9" s="55">
        <v>1195.12633679698</v>
      </c>
      <c r="DQ9" s="55">
        <v>1215.32055693554</v>
      </c>
      <c r="DR9" s="55">
        <v>1234.8627244741199</v>
      </c>
    </row>
    <row r="10" spans="1:122" x14ac:dyDescent="0.25">
      <c r="A10" s="6" t="s">
        <v>118</v>
      </c>
      <c r="B10" s="57" t="s">
        <v>155</v>
      </c>
      <c r="C10" s="52" t="s">
        <v>136</v>
      </c>
      <c r="D10" s="6" t="s">
        <v>142</v>
      </c>
      <c r="E10" s="6" t="s">
        <v>147</v>
      </c>
      <c r="F10" s="6" t="s">
        <v>152</v>
      </c>
      <c r="G10" s="6">
        <v>35620</v>
      </c>
      <c r="H10" s="49">
        <v>25658</v>
      </c>
      <c r="I10" s="50">
        <v>43276.67083333333</v>
      </c>
      <c r="J10" s="51">
        <v>175.19306669263801</v>
      </c>
      <c r="K10" s="51">
        <v>169.78144456220201</v>
      </c>
      <c r="L10" s="51">
        <v>170.369422106831</v>
      </c>
      <c r="M10" s="51">
        <v>166.80938377775399</v>
      </c>
      <c r="N10" s="51">
        <v>169.03820310169999</v>
      </c>
      <c r="O10" s="51">
        <v>170.30261318913699</v>
      </c>
      <c r="P10" s="51">
        <v>169.33639964454099</v>
      </c>
      <c r="Q10" s="51">
        <v>169.04457714291499</v>
      </c>
      <c r="R10" s="51">
        <v>168.47725708663901</v>
      </c>
      <c r="S10" s="51">
        <v>170.11751022413799</v>
      </c>
      <c r="T10" s="51">
        <v>168.451165406109</v>
      </c>
      <c r="U10" s="51">
        <v>168.61513744883001</v>
      </c>
      <c r="V10" s="51">
        <v>167.74246416557099</v>
      </c>
      <c r="W10" s="51">
        <v>168.469786790017</v>
      </c>
      <c r="X10" s="51">
        <v>169.716948219215</v>
      </c>
      <c r="Y10" s="51">
        <v>171.51366470615099</v>
      </c>
      <c r="Z10" s="51">
        <v>169.81831429052701</v>
      </c>
      <c r="AA10" s="51">
        <v>169.77946014761699</v>
      </c>
      <c r="AB10" s="51">
        <v>170.02605815405599</v>
      </c>
      <c r="AC10" s="51">
        <v>167.309440615163</v>
      </c>
      <c r="AD10" s="51">
        <v>166.794203331337</v>
      </c>
      <c r="AE10" s="51">
        <v>163.98056672590499</v>
      </c>
      <c r="AF10" s="51">
        <v>166.09737252553799</v>
      </c>
      <c r="AG10" s="51">
        <v>167.19026191918101</v>
      </c>
      <c r="AH10" s="51">
        <v>175.134098323719</v>
      </c>
      <c r="AI10" s="51">
        <v>169.72077846992099</v>
      </c>
      <c r="AJ10" s="51">
        <v>171.85232917194301</v>
      </c>
      <c r="AK10" s="51">
        <v>172.46580493460999</v>
      </c>
      <c r="AL10" s="51">
        <v>172.611144457644</v>
      </c>
      <c r="AM10" s="51">
        <v>172.743755848696</v>
      </c>
      <c r="AN10" s="51">
        <v>173.786117458516</v>
      </c>
      <c r="AO10" s="51">
        <v>176.89389907524</v>
      </c>
      <c r="AP10" s="51">
        <v>177.35575210279899</v>
      </c>
      <c r="AQ10" s="51">
        <v>183.94746701268301</v>
      </c>
      <c r="AR10" s="51">
        <v>185.725721493799</v>
      </c>
      <c r="AS10" s="51">
        <v>186.56526528852299</v>
      </c>
      <c r="AT10" s="51">
        <v>193.12191320675799</v>
      </c>
      <c r="AU10" s="51">
        <v>197.571435030413</v>
      </c>
      <c r="AV10" s="51">
        <v>198.498753979849</v>
      </c>
      <c r="AW10" s="51">
        <v>207.026552345396</v>
      </c>
      <c r="AX10" s="51">
        <v>220.27416515648201</v>
      </c>
      <c r="AY10" s="51">
        <v>218.842458258731</v>
      </c>
      <c r="AZ10" s="51">
        <v>229.016573923973</v>
      </c>
      <c r="BA10" s="51">
        <v>236.70261612056899</v>
      </c>
      <c r="BB10" s="51">
        <v>236.48246555608401</v>
      </c>
      <c r="BC10" s="51">
        <v>241.82501206932901</v>
      </c>
      <c r="BD10" s="51">
        <v>260.34220182252301</v>
      </c>
      <c r="BE10" s="51">
        <v>265.959666431431</v>
      </c>
      <c r="BF10" s="51">
        <v>278.88517149618798</v>
      </c>
      <c r="BG10" s="51">
        <v>289.621104038797</v>
      </c>
      <c r="BH10" s="51">
        <v>302.744864997462</v>
      </c>
      <c r="BI10" s="51">
        <v>313.133310274076</v>
      </c>
      <c r="BJ10" s="51">
        <v>322.05030228003699</v>
      </c>
      <c r="BK10" s="51">
        <v>340.195188826145</v>
      </c>
      <c r="BL10" s="51">
        <v>346.26705334928999</v>
      </c>
      <c r="BM10" s="51">
        <v>354.75865714483399</v>
      </c>
      <c r="BN10" s="51">
        <v>368.12498880077499</v>
      </c>
      <c r="BO10" s="51">
        <v>378.12081767983602</v>
      </c>
      <c r="BP10" s="51">
        <v>388.56662985202303</v>
      </c>
      <c r="BQ10" s="51">
        <v>403.21007556064899</v>
      </c>
      <c r="BR10" s="51">
        <v>421.21149254093001</v>
      </c>
      <c r="BS10" s="51">
        <v>446.16825894413</v>
      </c>
      <c r="BT10" s="51">
        <v>450.58460073990398</v>
      </c>
      <c r="BU10" s="51">
        <v>462.02222511504601</v>
      </c>
      <c r="BV10" s="51">
        <v>469.04675884597799</v>
      </c>
      <c r="BW10" s="51">
        <v>467.39358322004398</v>
      </c>
      <c r="BX10" s="51">
        <v>467.972450814046</v>
      </c>
      <c r="BY10" s="51">
        <v>470.51412575445602</v>
      </c>
      <c r="BZ10" s="51">
        <v>474.12832494117498</v>
      </c>
      <c r="CA10" s="51">
        <v>472.400210526823</v>
      </c>
      <c r="CB10" s="51">
        <v>463.96092471028402</v>
      </c>
      <c r="CC10" s="51">
        <v>465.057194379907</v>
      </c>
      <c r="CD10" s="51">
        <v>456.60085253357198</v>
      </c>
      <c r="CE10" s="51">
        <v>448.54306596060599</v>
      </c>
      <c r="CF10" s="51">
        <v>440.21723633337098</v>
      </c>
      <c r="CG10" s="51">
        <v>398.01414900601202</v>
      </c>
      <c r="CH10" s="51">
        <v>383.08669545199803</v>
      </c>
      <c r="CI10" s="51">
        <v>375.63675115935001</v>
      </c>
      <c r="CJ10" s="51">
        <v>381.019542442925</v>
      </c>
      <c r="CK10" s="51">
        <v>381.67851817059</v>
      </c>
      <c r="CL10" s="51">
        <v>390.79632339513</v>
      </c>
      <c r="CM10" s="51">
        <v>389.60706926238402</v>
      </c>
      <c r="CN10" s="51">
        <v>390.933932734606</v>
      </c>
      <c r="CO10" s="51">
        <v>397.38219081693802</v>
      </c>
      <c r="CP10" s="51">
        <v>386.40951187667002</v>
      </c>
      <c r="CQ10" s="51">
        <v>380.42348654837502</v>
      </c>
      <c r="CR10" s="51">
        <v>376.622461324874</v>
      </c>
      <c r="CS10" s="51">
        <v>369.71029734264101</v>
      </c>
      <c r="CT10" s="51">
        <v>374.18432214196298</v>
      </c>
      <c r="CU10" s="51">
        <v>377.61971348828502</v>
      </c>
      <c r="CV10" s="51">
        <v>378.97733802108598</v>
      </c>
      <c r="CW10" s="51">
        <v>383.65110912394198</v>
      </c>
      <c r="CX10" s="51">
        <v>378.74685454828602</v>
      </c>
      <c r="CY10" s="51">
        <v>394.09085796465803</v>
      </c>
      <c r="CZ10" s="51">
        <v>393.14647759379898</v>
      </c>
      <c r="DA10" s="51">
        <v>394.64731197629902</v>
      </c>
      <c r="DB10" s="51">
        <v>392.34732857387303</v>
      </c>
      <c r="DC10" s="51">
        <v>390.22151690452301</v>
      </c>
      <c r="DD10" s="51">
        <v>398.794672858132</v>
      </c>
      <c r="DE10" s="51">
        <v>394.87120682718802</v>
      </c>
      <c r="DF10" s="51">
        <v>396.05921134938097</v>
      </c>
      <c r="DG10" s="51">
        <v>391.37485789921402</v>
      </c>
      <c r="DH10" s="51">
        <v>383.30996504139802</v>
      </c>
      <c r="DI10" s="51">
        <v>382.06848183659099</v>
      </c>
      <c r="DJ10" s="51">
        <v>383.61654379472702</v>
      </c>
      <c r="DK10" s="51">
        <v>388.25272794941299</v>
      </c>
      <c r="DL10" s="51">
        <v>386.34339219940301</v>
      </c>
      <c r="DM10" s="51">
        <v>392.00943535862501</v>
      </c>
      <c r="DN10" s="51">
        <v>397.26335196355399</v>
      </c>
      <c r="DO10" s="51">
        <v>404.061689173567</v>
      </c>
      <c r="DP10" s="51">
        <v>405.028421553116</v>
      </c>
      <c r="DQ10" s="51">
        <v>406.05550798328602</v>
      </c>
      <c r="DR10" s="51">
        <v>401.07950487306198</v>
      </c>
    </row>
    <row r="11" spans="1:122" x14ac:dyDescent="0.25">
      <c r="A11" s="6" t="s">
        <v>119</v>
      </c>
      <c r="B11" s="57" t="s">
        <v>156</v>
      </c>
      <c r="C11" s="52" t="s">
        <v>136</v>
      </c>
      <c r="D11" s="6" t="s">
        <v>142</v>
      </c>
      <c r="E11" s="6" t="s">
        <v>147</v>
      </c>
      <c r="F11" s="6" t="s">
        <v>152</v>
      </c>
      <c r="G11" s="6">
        <v>31080</v>
      </c>
      <c r="H11" s="49">
        <v>25658</v>
      </c>
      <c r="I11" s="50">
        <v>43276.67083333333</v>
      </c>
      <c r="J11" s="51">
        <v>229.018003635691</v>
      </c>
      <c r="K11" s="51">
        <v>230.627525101949</v>
      </c>
      <c r="L11" s="51">
        <v>231.05360719936601</v>
      </c>
      <c r="M11" s="51">
        <v>228.69995630816399</v>
      </c>
      <c r="N11" s="51">
        <v>227.44273990899899</v>
      </c>
      <c r="O11" s="51">
        <v>225.78431497373899</v>
      </c>
      <c r="P11" s="51">
        <v>224.30315898982801</v>
      </c>
      <c r="Q11" s="51">
        <v>225.28366912137901</v>
      </c>
      <c r="R11" s="51">
        <v>223.398285164257</v>
      </c>
      <c r="S11" s="51">
        <v>221.496605692565</v>
      </c>
      <c r="T11" s="51">
        <v>218.817727978851</v>
      </c>
      <c r="U11" s="51">
        <v>214.58486157685201</v>
      </c>
      <c r="V11" s="51">
        <v>209.32557256332899</v>
      </c>
      <c r="W11" s="51">
        <v>206.881506629228</v>
      </c>
      <c r="X11" s="51">
        <v>202.51543738324199</v>
      </c>
      <c r="Y11" s="51">
        <v>198.96721446063799</v>
      </c>
      <c r="Z11" s="51">
        <v>195.72502343113399</v>
      </c>
      <c r="AA11" s="51">
        <v>188.89029576384399</v>
      </c>
      <c r="AB11" s="51">
        <v>184.25013618945599</v>
      </c>
      <c r="AC11" s="51">
        <v>179.36228695341401</v>
      </c>
      <c r="AD11" s="51">
        <v>177.11191837279199</v>
      </c>
      <c r="AE11" s="51">
        <v>179.44492659557301</v>
      </c>
      <c r="AF11" s="51">
        <v>180.79466364696</v>
      </c>
      <c r="AG11" s="51">
        <v>180.298693589717</v>
      </c>
      <c r="AH11" s="51">
        <v>179.689501760296</v>
      </c>
      <c r="AI11" s="51">
        <v>176.350548567754</v>
      </c>
      <c r="AJ11" s="51">
        <v>174.428505413539</v>
      </c>
      <c r="AK11" s="51">
        <v>174.76185146457701</v>
      </c>
      <c r="AL11" s="51">
        <v>174.84770283632901</v>
      </c>
      <c r="AM11" s="51">
        <v>175.79713658336101</v>
      </c>
      <c r="AN11" s="51">
        <v>178.42571235852901</v>
      </c>
      <c r="AO11" s="51">
        <v>181.521712844755</v>
      </c>
      <c r="AP11" s="51">
        <v>185.86873759172201</v>
      </c>
      <c r="AQ11" s="51">
        <v>190.83602464887599</v>
      </c>
      <c r="AR11" s="51">
        <v>195.03604620891801</v>
      </c>
      <c r="AS11" s="51">
        <v>198.75923973184001</v>
      </c>
      <c r="AT11" s="51">
        <v>201.62435679512001</v>
      </c>
      <c r="AU11" s="51">
        <v>204.67066631138999</v>
      </c>
      <c r="AV11" s="51">
        <v>206.94891819419399</v>
      </c>
      <c r="AW11" s="51">
        <v>209.32265406079901</v>
      </c>
      <c r="AX11" s="51">
        <v>215.513683442462</v>
      </c>
      <c r="AY11" s="51">
        <v>214.36120994051601</v>
      </c>
      <c r="AZ11" s="51">
        <v>223.841831602524</v>
      </c>
      <c r="BA11" s="51">
        <v>244.61127710676601</v>
      </c>
      <c r="BB11" s="51">
        <v>255.27285353495199</v>
      </c>
      <c r="BC11" s="51">
        <v>265.20342720434701</v>
      </c>
      <c r="BD11" s="51">
        <v>274.15027554974699</v>
      </c>
      <c r="BE11" s="51">
        <v>283.028628151747</v>
      </c>
      <c r="BF11" s="51">
        <v>296.41653761781401</v>
      </c>
      <c r="BG11" s="51">
        <v>311.443193734651</v>
      </c>
      <c r="BH11" s="51">
        <v>324.21913107596299</v>
      </c>
      <c r="BI11" s="51">
        <v>335.51884070469799</v>
      </c>
      <c r="BJ11" s="51">
        <v>350.32990190497202</v>
      </c>
      <c r="BK11" s="51">
        <v>361.18906520215501</v>
      </c>
      <c r="BL11" s="51">
        <v>374.41498323748101</v>
      </c>
      <c r="BM11" s="51">
        <v>402.79084841495199</v>
      </c>
      <c r="BN11" s="51">
        <v>428.53400770847497</v>
      </c>
      <c r="BO11" s="51">
        <v>458.93950381181997</v>
      </c>
      <c r="BP11" s="51">
        <v>503.370280193555</v>
      </c>
      <c r="BQ11" s="51">
        <v>520.508309966708</v>
      </c>
      <c r="BR11" s="51">
        <v>546.520450441413</v>
      </c>
      <c r="BS11" s="51">
        <v>581.54900881274</v>
      </c>
      <c r="BT11" s="51">
        <v>616.13498924017904</v>
      </c>
      <c r="BU11" s="51">
        <v>650.820826362655</v>
      </c>
      <c r="BV11" s="51">
        <v>675.94327607156595</v>
      </c>
      <c r="BW11" s="51">
        <v>687.54711719640295</v>
      </c>
      <c r="BX11" s="51">
        <v>694.00938077237504</v>
      </c>
      <c r="BY11" s="51">
        <v>684.23153504562401</v>
      </c>
      <c r="BZ11" s="51">
        <v>673.56923282801404</v>
      </c>
      <c r="CA11" s="51">
        <v>667.97845831531697</v>
      </c>
      <c r="CB11" s="51">
        <v>656.55400445220903</v>
      </c>
      <c r="CC11" s="51">
        <v>635.31444550619005</v>
      </c>
      <c r="CD11" s="51">
        <v>603.32872044581597</v>
      </c>
      <c r="CE11" s="51">
        <v>568.46176660726906</v>
      </c>
      <c r="CF11" s="51">
        <v>526.772273910634</v>
      </c>
      <c r="CG11" s="51">
        <v>483.671779278614</v>
      </c>
      <c r="CH11" s="51">
        <v>456.15295888821299</v>
      </c>
      <c r="CI11" s="51">
        <v>422.82043030872097</v>
      </c>
      <c r="CJ11" s="51">
        <v>407.90253509454402</v>
      </c>
      <c r="CK11" s="51">
        <v>406.77886116990197</v>
      </c>
      <c r="CL11" s="51">
        <v>405.71016338095097</v>
      </c>
      <c r="CM11" s="51">
        <v>403.114114023186</v>
      </c>
      <c r="CN11" s="51">
        <v>404.51644979902602</v>
      </c>
      <c r="CO11" s="51">
        <v>403.93707872085798</v>
      </c>
      <c r="CP11" s="51">
        <v>399.76016072866997</v>
      </c>
      <c r="CQ11" s="51">
        <v>397.85862681521098</v>
      </c>
      <c r="CR11" s="51">
        <v>399.64593890561099</v>
      </c>
      <c r="CS11" s="51">
        <v>401.68059414818202</v>
      </c>
      <c r="CT11" s="51">
        <v>403.60327903124897</v>
      </c>
      <c r="CU11" s="51">
        <v>406.69978203598703</v>
      </c>
      <c r="CV11" s="51">
        <v>411.09162510578898</v>
      </c>
      <c r="CW11" s="51">
        <v>419.01708174664401</v>
      </c>
      <c r="CX11" s="51">
        <v>431.303898533942</v>
      </c>
      <c r="CY11" s="51">
        <v>448.89674575668897</v>
      </c>
      <c r="CZ11" s="51">
        <v>470.97356055482499</v>
      </c>
      <c r="DA11" s="51">
        <v>487.563516149267</v>
      </c>
      <c r="DB11" s="51">
        <v>500.96112463172699</v>
      </c>
      <c r="DC11" s="51">
        <v>511.20539181699399</v>
      </c>
      <c r="DD11" s="51">
        <v>519.13498423196097</v>
      </c>
      <c r="DE11" s="51">
        <v>530.14433754637503</v>
      </c>
      <c r="DF11" s="51">
        <v>541.63524314915196</v>
      </c>
      <c r="DG11" s="51">
        <v>554.85067277103701</v>
      </c>
      <c r="DH11" s="51">
        <v>566.31552905672697</v>
      </c>
      <c r="DI11" s="51">
        <v>575.01984797842499</v>
      </c>
      <c r="DJ11" s="51">
        <v>585.00877247799201</v>
      </c>
      <c r="DK11" s="51">
        <v>591.96378742930801</v>
      </c>
      <c r="DL11" s="51">
        <v>598.06294119097004</v>
      </c>
      <c r="DM11" s="51">
        <v>609.79427441417602</v>
      </c>
      <c r="DN11" s="51">
        <v>625.72102915564597</v>
      </c>
      <c r="DO11" s="51">
        <v>637.63526617054595</v>
      </c>
      <c r="DP11" s="51">
        <v>646.792039632399</v>
      </c>
      <c r="DQ11" s="51">
        <v>659.55856959750599</v>
      </c>
      <c r="DR11" s="51">
        <v>674.56203812725698</v>
      </c>
    </row>
    <row r="12" spans="1:122" x14ac:dyDescent="0.25">
      <c r="A12" s="6" t="s">
        <v>120</v>
      </c>
      <c r="B12" s="57" t="s">
        <v>157</v>
      </c>
      <c r="C12" s="52" t="s">
        <v>136</v>
      </c>
      <c r="D12" s="6" t="s">
        <v>142</v>
      </c>
      <c r="E12" s="6" t="s">
        <v>147</v>
      </c>
      <c r="F12" s="6" t="s">
        <v>152</v>
      </c>
      <c r="G12" s="6">
        <v>16980</v>
      </c>
      <c r="H12" s="49">
        <v>25658</v>
      </c>
      <c r="I12" s="50">
        <v>43276.67083333333</v>
      </c>
      <c r="J12" s="51">
        <v>107.62804764856701</v>
      </c>
      <c r="K12" s="51">
        <v>109.54046886960801</v>
      </c>
      <c r="L12" s="51">
        <v>112.781309766945</v>
      </c>
      <c r="M12" s="51">
        <v>109.060381050431</v>
      </c>
      <c r="N12" s="51">
        <v>116.795540861353</v>
      </c>
      <c r="O12" s="51">
        <v>122.004386052206</v>
      </c>
      <c r="P12" s="51">
        <v>124.229271398554</v>
      </c>
      <c r="Q12" s="51">
        <v>124.692925193581</v>
      </c>
      <c r="R12" s="51">
        <v>127.406322524885</v>
      </c>
      <c r="S12" s="51">
        <v>126.59968491892501</v>
      </c>
      <c r="T12" s="51">
        <v>126.413452258218</v>
      </c>
      <c r="U12" s="51">
        <v>130.86693480778101</v>
      </c>
      <c r="V12" s="51">
        <v>130.23140226746199</v>
      </c>
      <c r="W12" s="51">
        <v>132.373145304026</v>
      </c>
      <c r="X12" s="51">
        <v>132.68937080779401</v>
      </c>
      <c r="Y12" s="51">
        <v>134.6727188827</v>
      </c>
      <c r="Z12" s="51">
        <v>130.63355550562</v>
      </c>
      <c r="AA12" s="51">
        <v>133.51849896195299</v>
      </c>
      <c r="AB12" s="51">
        <v>137.557338021108</v>
      </c>
      <c r="AC12" s="51">
        <v>135.94871917588</v>
      </c>
      <c r="AD12" s="51">
        <v>136.71163997411</v>
      </c>
      <c r="AE12" s="51">
        <v>136.11301317132401</v>
      </c>
      <c r="AF12" s="51">
        <v>137.52664938516199</v>
      </c>
      <c r="AG12" s="51">
        <v>141.75873540972901</v>
      </c>
      <c r="AH12" s="51">
        <v>142.75096209866601</v>
      </c>
      <c r="AI12" s="51">
        <v>141.73631990803301</v>
      </c>
      <c r="AJ12" s="51">
        <v>143.82555238068201</v>
      </c>
      <c r="AK12" s="51">
        <v>143.423071553813</v>
      </c>
      <c r="AL12" s="51">
        <v>146.53714154457799</v>
      </c>
      <c r="AM12" s="51">
        <v>147.92508211625699</v>
      </c>
      <c r="AN12" s="51">
        <v>148.009961591055</v>
      </c>
      <c r="AO12" s="51">
        <v>150.43720558832001</v>
      </c>
      <c r="AP12" s="51">
        <v>153.65193094189999</v>
      </c>
      <c r="AQ12" s="51">
        <v>154.667026664655</v>
      </c>
      <c r="AR12" s="51">
        <v>154.246517149319</v>
      </c>
      <c r="AS12" s="51">
        <v>157.31699684860001</v>
      </c>
      <c r="AT12" s="51">
        <v>159.205642153512</v>
      </c>
      <c r="AU12" s="51">
        <v>159.02992507746899</v>
      </c>
      <c r="AV12" s="51">
        <v>157.14922404358799</v>
      </c>
      <c r="AW12" s="51">
        <v>164.93639831503799</v>
      </c>
      <c r="AX12" s="51">
        <v>160.865373424897</v>
      </c>
      <c r="AY12" s="51">
        <v>165.886006629327</v>
      </c>
      <c r="AZ12" s="51">
        <v>166.973116726147</v>
      </c>
      <c r="BA12" s="51">
        <v>169.31474940221801</v>
      </c>
      <c r="BB12" s="51">
        <v>178.929846833288</v>
      </c>
      <c r="BC12" s="51">
        <v>180.29880344898999</v>
      </c>
      <c r="BD12" s="51">
        <v>188.352736290802</v>
      </c>
      <c r="BE12" s="51">
        <v>188.670734096769</v>
      </c>
      <c r="BF12" s="51">
        <v>193.99121316378</v>
      </c>
      <c r="BG12" s="51">
        <v>202.64412294480201</v>
      </c>
      <c r="BH12" s="51">
        <v>207.079866755354</v>
      </c>
      <c r="BI12" s="51">
        <v>211.46739292810801</v>
      </c>
      <c r="BJ12" s="51">
        <v>204.63547905341801</v>
      </c>
      <c r="BK12" s="51">
        <v>219.70274214220299</v>
      </c>
      <c r="BL12" s="51">
        <v>218.03738730628899</v>
      </c>
      <c r="BM12" s="51">
        <v>224.723769469552</v>
      </c>
      <c r="BN12" s="51">
        <v>229.978981448886</v>
      </c>
      <c r="BO12" s="51">
        <v>237.428206830818</v>
      </c>
      <c r="BP12" s="51">
        <v>240.35665755620201</v>
      </c>
      <c r="BQ12" s="51">
        <v>242.962919971546</v>
      </c>
      <c r="BR12" s="51">
        <v>248.44831644514099</v>
      </c>
      <c r="BS12" s="51">
        <v>258.18956876232397</v>
      </c>
      <c r="BT12" s="51">
        <v>265.23834963171402</v>
      </c>
      <c r="BU12" s="51">
        <v>270.652164701929</v>
      </c>
      <c r="BV12" s="51">
        <v>276.33522459158303</v>
      </c>
      <c r="BW12" s="51">
        <v>271.39812044234901</v>
      </c>
      <c r="BX12" s="51">
        <v>268.23983574615897</v>
      </c>
      <c r="BY12" s="51">
        <v>273.03928154043399</v>
      </c>
      <c r="BZ12" s="51">
        <v>282.53666649651001</v>
      </c>
      <c r="CA12" s="51">
        <v>276.013186615444</v>
      </c>
      <c r="CB12" s="51">
        <v>272.47818629603597</v>
      </c>
      <c r="CC12" s="51">
        <v>265.76345386140503</v>
      </c>
      <c r="CD12" s="51">
        <v>267.49727417562002</v>
      </c>
      <c r="CE12" s="51">
        <v>249.901491253449</v>
      </c>
      <c r="CF12" s="51">
        <v>236.75717682070001</v>
      </c>
      <c r="CG12" s="51">
        <v>221.46691678990601</v>
      </c>
      <c r="CH12" s="51">
        <v>202.626038004995</v>
      </c>
      <c r="CI12" s="51">
        <v>196.46071509824799</v>
      </c>
      <c r="CJ12" s="51">
        <v>196.72949389902899</v>
      </c>
      <c r="CK12" s="51">
        <v>195.695878372431</v>
      </c>
      <c r="CL12" s="51">
        <v>194.129628337171</v>
      </c>
      <c r="CM12" s="51">
        <v>194.90828565642099</v>
      </c>
      <c r="CN12" s="51">
        <v>186.622687772777</v>
      </c>
      <c r="CO12" s="51">
        <v>190.25900556300999</v>
      </c>
      <c r="CP12" s="51">
        <v>172.831267955263</v>
      </c>
      <c r="CQ12" s="51">
        <v>172.611812531894</v>
      </c>
      <c r="CR12" s="51">
        <v>174.41775588787701</v>
      </c>
      <c r="CS12" s="51">
        <v>170.66583126636201</v>
      </c>
      <c r="CT12" s="51">
        <v>175.724707608312</v>
      </c>
      <c r="CU12" s="51">
        <v>175.35880278635699</v>
      </c>
      <c r="CV12" s="51">
        <v>171.37348078598899</v>
      </c>
      <c r="CW12" s="51">
        <v>175.00102688656199</v>
      </c>
      <c r="CX12" s="51">
        <v>178.245811245498</v>
      </c>
      <c r="CY12" s="51">
        <v>187.16457395626301</v>
      </c>
      <c r="CZ12" s="51">
        <v>194.23286660520799</v>
      </c>
      <c r="DA12" s="51">
        <v>196.77040246764901</v>
      </c>
      <c r="DB12" s="51">
        <v>197.081127182008</v>
      </c>
      <c r="DC12" s="51">
        <v>202.129405790948</v>
      </c>
      <c r="DD12" s="51">
        <v>206.74381882862801</v>
      </c>
      <c r="DE12" s="51">
        <v>205.91763551355001</v>
      </c>
      <c r="DF12" s="51">
        <v>213.003289174326</v>
      </c>
      <c r="DG12" s="51">
        <v>213.86753704691901</v>
      </c>
      <c r="DH12" s="51">
        <v>214.30991485022</v>
      </c>
      <c r="DI12" s="51">
        <v>221.840274615308</v>
      </c>
      <c r="DJ12" s="51">
        <v>229.41942031981901</v>
      </c>
      <c r="DK12" s="51">
        <v>228.94802329735899</v>
      </c>
      <c r="DL12" s="51">
        <v>231.28980708231799</v>
      </c>
      <c r="DM12" s="51">
        <v>239.764149632921</v>
      </c>
      <c r="DN12" s="51">
        <v>246.58837270183301</v>
      </c>
      <c r="DO12" s="51">
        <v>246.04170169009501</v>
      </c>
      <c r="DP12" s="51">
        <v>242.81596331799301</v>
      </c>
      <c r="DQ12" s="51">
        <v>250.569630083872</v>
      </c>
      <c r="DR12" s="51">
        <v>260.55488426308301</v>
      </c>
    </row>
    <row r="13" spans="1:122" x14ac:dyDescent="0.25">
      <c r="A13" s="6" t="s">
        <v>121</v>
      </c>
      <c r="B13" s="57" t="s">
        <v>158</v>
      </c>
      <c r="C13" s="52" t="s">
        <v>136</v>
      </c>
      <c r="D13" s="6" t="s">
        <v>142</v>
      </c>
      <c r="E13" s="6" t="s">
        <v>147</v>
      </c>
      <c r="F13" s="6" t="s">
        <v>152</v>
      </c>
      <c r="G13" s="6">
        <v>37980</v>
      </c>
      <c r="H13" s="49">
        <v>25658</v>
      </c>
      <c r="I13" s="50">
        <v>43276.67083333333</v>
      </c>
      <c r="J13" s="51">
        <v>105.08454795127599</v>
      </c>
      <c r="K13" s="51">
        <v>106.81034458758199</v>
      </c>
      <c r="L13" s="51">
        <v>111.117386471998</v>
      </c>
      <c r="M13" s="51">
        <v>108.547563565375</v>
      </c>
      <c r="N13" s="51">
        <v>110.600174356376</v>
      </c>
      <c r="O13" s="51">
        <v>113.966651532659</v>
      </c>
      <c r="P13" s="51">
        <v>115.216896079978</v>
      </c>
      <c r="Q13" s="51">
        <v>113.762771971834</v>
      </c>
      <c r="R13" s="51">
        <v>120.54789093401899</v>
      </c>
      <c r="S13" s="51">
        <v>116.533515609837</v>
      </c>
      <c r="T13" s="51">
        <v>105.117338704096</v>
      </c>
      <c r="U13" s="51">
        <v>117.536193236306</v>
      </c>
      <c r="V13" s="51">
        <v>109.320007818883</v>
      </c>
      <c r="W13" s="51">
        <v>114.772313112497</v>
      </c>
      <c r="X13" s="51">
        <v>115.910153532641</v>
      </c>
      <c r="Y13" s="51">
        <v>118.111624168652</v>
      </c>
      <c r="Z13" s="51">
        <v>116.86672345879499</v>
      </c>
      <c r="AA13" s="51">
        <v>116.004006625982</v>
      </c>
      <c r="AB13" s="51">
        <v>117.581886754241</v>
      </c>
      <c r="AC13" s="51">
        <v>115.134231180009</v>
      </c>
      <c r="AD13" s="51">
        <v>113.25401957168999</v>
      </c>
      <c r="AE13" s="51">
        <v>114.115719632482</v>
      </c>
      <c r="AF13" s="51">
        <v>116.21837538175799</v>
      </c>
      <c r="AG13" s="51">
        <v>118.073047952018</v>
      </c>
      <c r="AH13" s="51">
        <v>119.582826644335</v>
      </c>
      <c r="AI13" s="51">
        <v>119.084341575688</v>
      </c>
      <c r="AJ13" s="51">
        <v>118.77289938181799</v>
      </c>
      <c r="AK13" s="51">
        <v>119.75238359198001</v>
      </c>
      <c r="AL13" s="51">
        <v>120.54417970712301</v>
      </c>
      <c r="AM13" s="51">
        <v>121.31674347706399</v>
      </c>
      <c r="AN13" s="51">
        <v>122.701594146454</v>
      </c>
      <c r="AO13" s="51">
        <v>124.13137745053901</v>
      </c>
      <c r="AP13" s="51">
        <v>126.564207612377</v>
      </c>
      <c r="AQ13" s="51">
        <v>127.628772939838</v>
      </c>
      <c r="AR13" s="51">
        <v>128.21577148752701</v>
      </c>
      <c r="AS13" s="51">
        <v>122.16780769675201</v>
      </c>
      <c r="AT13" s="51">
        <v>122.70164578022801</v>
      </c>
      <c r="AU13" s="51">
        <v>125.15113537074301</v>
      </c>
      <c r="AV13" s="51">
        <v>120.92579749841801</v>
      </c>
      <c r="AW13" s="51">
        <v>118.717067773811</v>
      </c>
      <c r="AX13" s="51">
        <v>116.94387364765799</v>
      </c>
      <c r="AY13" s="51">
        <v>122.114918151246</v>
      </c>
      <c r="AZ13" s="51">
        <v>123.471925564188</v>
      </c>
      <c r="BA13" s="51">
        <v>120.66077837572399</v>
      </c>
      <c r="BB13" s="51">
        <v>127.73947635298499</v>
      </c>
      <c r="BC13" s="51">
        <v>128.56647886149401</v>
      </c>
      <c r="BD13" s="51">
        <v>132.48175785396899</v>
      </c>
      <c r="BE13" s="51">
        <v>137.52365059755499</v>
      </c>
      <c r="BF13" s="51">
        <v>133.28704807412399</v>
      </c>
      <c r="BG13" s="51">
        <v>143.71042118114099</v>
      </c>
      <c r="BH13" s="51">
        <v>148.792625385582</v>
      </c>
      <c r="BI13" s="51">
        <v>156.42661753592401</v>
      </c>
      <c r="BJ13" s="51">
        <v>162.16245740685</v>
      </c>
      <c r="BK13" s="51">
        <v>162.56534578603399</v>
      </c>
      <c r="BL13" s="51">
        <v>171.23294728367699</v>
      </c>
      <c r="BM13" s="51">
        <v>172.808279005099</v>
      </c>
      <c r="BN13" s="51">
        <v>172.87346457684001</v>
      </c>
      <c r="BO13" s="51">
        <v>183.868938868508</v>
      </c>
      <c r="BP13" s="51">
        <v>184.28921077138099</v>
      </c>
      <c r="BQ13" s="51">
        <v>193.923595137098</v>
      </c>
      <c r="BR13" s="51">
        <v>201.169612518593</v>
      </c>
      <c r="BS13" s="51">
        <v>205.90060153440101</v>
      </c>
      <c r="BT13" s="51">
        <v>219.68545761134999</v>
      </c>
      <c r="BU13" s="51">
        <v>220.94677161360701</v>
      </c>
      <c r="BV13" s="51">
        <v>230.679445930691</v>
      </c>
      <c r="BW13" s="51">
        <v>229.428703317648</v>
      </c>
      <c r="BX13" s="51">
        <v>224.944810453343</v>
      </c>
      <c r="BY13" s="51">
        <v>230.74314338631501</v>
      </c>
      <c r="BZ13" s="51">
        <v>233.40934762038</v>
      </c>
      <c r="CA13" s="51">
        <v>237.22958296954999</v>
      </c>
      <c r="CB13" s="51">
        <v>231.31666591378001</v>
      </c>
      <c r="CC13" s="51">
        <v>233.150321810663</v>
      </c>
      <c r="CD13" s="51">
        <v>231.99051840304401</v>
      </c>
      <c r="CE13" s="51">
        <v>230.43627765429</v>
      </c>
      <c r="CF13" s="51">
        <v>229.00478250043699</v>
      </c>
      <c r="CG13" s="51">
        <v>218.11071988252499</v>
      </c>
      <c r="CH13" s="51">
        <v>217.20348193803599</v>
      </c>
      <c r="CI13" s="51">
        <v>206.20784496999801</v>
      </c>
      <c r="CJ13" s="51">
        <v>215.71787267277099</v>
      </c>
      <c r="CK13" s="51">
        <v>217.71480578854801</v>
      </c>
      <c r="CL13" s="51">
        <v>222.47314055821599</v>
      </c>
      <c r="CM13" s="51">
        <v>217.77360091708999</v>
      </c>
      <c r="CN13" s="51">
        <v>218.59931856368101</v>
      </c>
      <c r="CO13" s="51">
        <v>220.480405972216</v>
      </c>
      <c r="CP13" s="51">
        <v>212.304264937238</v>
      </c>
      <c r="CQ13" s="51">
        <v>209.15295302854801</v>
      </c>
      <c r="CR13" s="51">
        <v>207.69627695519301</v>
      </c>
      <c r="CS13" s="51">
        <v>205.47600711856899</v>
      </c>
      <c r="CT13" s="51">
        <v>207.55148170264599</v>
      </c>
      <c r="CU13" s="51">
        <v>212.58641612296799</v>
      </c>
      <c r="CV13" s="51">
        <v>211.646600080116</v>
      </c>
      <c r="CW13" s="51">
        <v>214.62327940403199</v>
      </c>
      <c r="CX13" s="51">
        <v>213.00274381572899</v>
      </c>
      <c r="CY13" s="51">
        <v>218.80786591419499</v>
      </c>
      <c r="CZ13" s="51">
        <v>218.97513843977799</v>
      </c>
      <c r="DA13" s="51">
        <v>219.62547511110199</v>
      </c>
      <c r="DB13" s="51">
        <v>217.97328414313199</v>
      </c>
      <c r="DC13" s="51">
        <v>218.09160422743699</v>
      </c>
      <c r="DD13" s="51">
        <v>218.56309022739501</v>
      </c>
      <c r="DE13" s="51">
        <v>219.09158866229899</v>
      </c>
      <c r="DF13" s="51">
        <v>221.46987407546899</v>
      </c>
      <c r="DG13" s="51">
        <v>222.04281792030901</v>
      </c>
      <c r="DH13" s="51">
        <v>221.69831210020999</v>
      </c>
      <c r="DI13" s="51">
        <v>219.79376330646599</v>
      </c>
      <c r="DJ13" s="51">
        <v>220.396348551003</v>
      </c>
      <c r="DK13" s="51">
        <v>222.42102296844001</v>
      </c>
      <c r="DL13" s="51">
        <v>221.78303853740599</v>
      </c>
      <c r="DM13" s="51">
        <v>227.801718962286</v>
      </c>
      <c r="DN13" s="51">
        <v>226.45263730805999</v>
      </c>
      <c r="DO13" s="51">
        <v>228.63114869089799</v>
      </c>
      <c r="DP13" s="51">
        <v>225.66836046514601</v>
      </c>
      <c r="DQ13" s="51">
        <v>230.929054440973</v>
      </c>
      <c r="DR13" s="51">
        <v>213.36545049217801</v>
      </c>
    </row>
    <row r="14" spans="1:122" x14ac:dyDescent="0.25">
      <c r="A14" s="6" t="s">
        <v>122</v>
      </c>
      <c r="B14" s="57" t="s">
        <v>159</v>
      </c>
      <c r="C14" s="52" t="s">
        <v>136</v>
      </c>
      <c r="D14" s="6" t="s">
        <v>142</v>
      </c>
      <c r="E14" s="6" t="s">
        <v>147</v>
      </c>
      <c r="F14" s="6" t="s">
        <v>152</v>
      </c>
      <c r="G14" s="6">
        <v>19820</v>
      </c>
      <c r="H14" s="49">
        <v>25658</v>
      </c>
      <c r="I14" s="50">
        <v>43276.67083333333</v>
      </c>
      <c r="J14" s="51">
        <v>72.024043183219902</v>
      </c>
      <c r="K14" s="51">
        <v>72.393994529129998</v>
      </c>
      <c r="L14" s="51">
        <v>73.227390977362603</v>
      </c>
      <c r="M14" s="51">
        <v>74.697657647707103</v>
      </c>
      <c r="N14" s="51">
        <v>75.884798478764594</v>
      </c>
      <c r="O14" s="51">
        <v>77.160643820758594</v>
      </c>
      <c r="P14" s="51">
        <v>77.900333281593603</v>
      </c>
      <c r="Q14" s="51">
        <v>79.370315902804805</v>
      </c>
      <c r="R14" s="51">
        <v>80.305849075645796</v>
      </c>
      <c r="S14" s="51">
        <v>80.936125786314705</v>
      </c>
      <c r="T14" s="51">
        <v>81.761727620872094</v>
      </c>
      <c r="U14" s="51">
        <v>82.599362585850102</v>
      </c>
      <c r="V14" s="51">
        <v>83.264619714012994</v>
      </c>
      <c r="W14" s="51">
        <v>84.099722533203902</v>
      </c>
      <c r="X14" s="51">
        <v>84.993363470795998</v>
      </c>
      <c r="Y14" s="51">
        <v>85.903525244352394</v>
      </c>
      <c r="Z14" s="51">
        <v>87.111158175499398</v>
      </c>
      <c r="AA14" s="51">
        <v>88.242233244097903</v>
      </c>
      <c r="AB14" s="51">
        <v>89.805088504147506</v>
      </c>
      <c r="AC14" s="51">
        <v>91.144835635045794</v>
      </c>
      <c r="AD14" s="51">
        <v>93.308368955000205</v>
      </c>
      <c r="AE14" s="51">
        <v>95.173250714881704</v>
      </c>
      <c r="AF14" s="51">
        <v>97.1955893540094</v>
      </c>
      <c r="AG14" s="51">
        <v>99.448521971792204</v>
      </c>
      <c r="AH14" s="51">
        <v>101.395217264544</v>
      </c>
      <c r="AI14" s="51">
        <v>103.97540449765501</v>
      </c>
      <c r="AJ14" s="51">
        <v>106.47523214844</v>
      </c>
      <c r="AK14" s="51">
        <v>108.826264138798</v>
      </c>
      <c r="AL14" s="51">
        <v>111.316862241354</v>
      </c>
      <c r="AM14" s="51">
        <v>113.88567932420401</v>
      </c>
      <c r="AN14" s="51">
        <v>115.966328330084</v>
      </c>
      <c r="AO14" s="51">
        <v>118.33358960593399</v>
      </c>
      <c r="AP14" s="51">
        <v>120.536326690549</v>
      </c>
      <c r="AQ14" s="51">
        <v>122.482912716843</v>
      </c>
      <c r="AR14" s="51">
        <v>124.725869984165</v>
      </c>
      <c r="AS14" s="51">
        <v>127.000030126612</v>
      </c>
      <c r="AT14" s="51">
        <v>129.53510891559</v>
      </c>
      <c r="AU14" s="51">
        <v>132.41244612259001</v>
      </c>
      <c r="AV14" s="51">
        <v>135.43137646689701</v>
      </c>
      <c r="AW14" s="51">
        <v>137.91023146789499</v>
      </c>
      <c r="AX14" s="51">
        <v>141.510272766687</v>
      </c>
      <c r="AY14" s="51">
        <v>142.64244702027099</v>
      </c>
      <c r="AZ14" s="51">
        <v>144.329198272154</v>
      </c>
      <c r="BA14" s="51">
        <v>146.617775322894</v>
      </c>
      <c r="BB14" s="51">
        <v>149.52362413206299</v>
      </c>
      <c r="BC14" s="51">
        <v>152.22879185708601</v>
      </c>
      <c r="BD14" s="51">
        <v>154.88063838923199</v>
      </c>
      <c r="BE14" s="51">
        <v>157.11164583374</v>
      </c>
      <c r="BF14" s="51">
        <v>159.55777354029399</v>
      </c>
      <c r="BG14" s="51">
        <v>162.009581681838</v>
      </c>
      <c r="BH14" s="51">
        <v>163.970628519185</v>
      </c>
      <c r="BI14" s="51">
        <v>165.824622411913</v>
      </c>
      <c r="BJ14" s="51">
        <v>167.47667264297201</v>
      </c>
      <c r="BK14" s="51">
        <v>169.40899057182901</v>
      </c>
      <c r="BL14" s="51">
        <v>170.899343709021</v>
      </c>
      <c r="BM14" s="51">
        <v>174.02427339978399</v>
      </c>
      <c r="BN14" s="51">
        <v>175.64774344494799</v>
      </c>
      <c r="BO14" s="51">
        <v>177.20645331366501</v>
      </c>
      <c r="BP14" s="51">
        <v>179.61384763364401</v>
      </c>
      <c r="BQ14" s="51">
        <v>181.722482943584</v>
      </c>
      <c r="BR14" s="51">
        <v>183.00416310128099</v>
      </c>
      <c r="BS14" s="51">
        <v>185.08486543060599</v>
      </c>
      <c r="BT14" s="51">
        <v>187.33677775601601</v>
      </c>
      <c r="BU14" s="51">
        <v>186.19244259932401</v>
      </c>
      <c r="BV14" s="51">
        <v>184.23412860796</v>
      </c>
      <c r="BW14" s="51">
        <v>185.35875250233099</v>
      </c>
      <c r="BX14" s="51">
        <v>186.587057443535</v>
      </c>
      <c r="BY14" s="51">
        <v>183.15546643386401</v>
      </c>
      <c r="BZ14" s="51">
        <v>177.37609512917101</v>
      </c>
      <c r="CA14" s="51">
        <v>174.03752472869499</v>
      </c>
      <c r="CB14" s="51">
        <v>169.31200975774101</v>
      </c>
      <c r="CC14" s="51">
        <v>168.07128011056599</v>
      </c>
      <c r="CD14" s="51">
        <v>165.39340033886401</v>
      </c>
      <c r="CE14" s="51">
        <v>160.16051114375901</v>
      </c>
      <c r="CF14" s="51">
        <v>152.700883976417</v>
      </c>
      <c r="CG14" s="51">
        <v>142.87595434779399</v>
      </c>
      <c r="CH14" s="51">
        <v>138.77591092868099</v>
      </c>
      <c r="CI14" s="51">
        <v>128.055952994021</v>
      </c>
      <c r="CJ14" s="51">
        <v>119.136008923478</v>
      </c>
      <c r="CK14" s="51">
        <v>113.754451078049</v>
      </c>
      <c r="CL14" s="51">
        <v>110.718429560312</v>
      </c>
      <c r="CM14" s="51">
        <v>106.78029156289</v>
      </c>
      <c r="CN14" s="51">
        <v>106.346701422774</v>
      </c>
      <c r="CO14" s="51">
        <v>105.175043967002</v>
      </c>
      <c r="CP14" s="51">
        <v>102.873968344563</v>
      </c>
      <c r="CQ14" s="51">
        <v>101.45131734306599</v>
      </c>
      <c r="CR14" s="51">
        <v>101.799260268235</v>
      </c>
      <c r="CS14" s="51">
        <v>102.597687895767</v>
      </c>
      <c r="CT14" s="51">
        <v>101.09221654173</v>
      </c>
      <c r="CU14" s="51">
        <v>101.40692864589801</v>
      </c>
      <c r="CV14" s="51">
        <v>101.778191752984</v>
      </c>
      <c r="CW14" s="51">
        <v>102.931319416104</v>
      </c>
      <c r="CX14" s="51">
        <v>105.333775378101</v>
      </c>
      <c r="CY14" s="51">
        <v>106.85667233896601</v>
      </c>
      <c r="CZ14" s="51">
        <v>111.27440855422201</v>
      </c>
      <c r="DA14" s="51">
        <v>115.529510034564</v>
      </c>
      <c r="DB14" s="51">
        <v>120.95094861775</v>
      </c>
      <c r="DC14" s="51">
        <v>126.29432743896</v>
      </c>
      <c r="DD14" s="51">
        <v>130.749965312222</v>
      </c>
      <c r="DE14" s="51">
        <v>135.36825069723301</v>
      </c>
      <c r="DF14" s="51">
        <v>139.02592183092699</v>
      </c>
      <c r="DG14" s="51">
        <v>143.87512597590199</v>
      </c>
      <c r="DH14" s="51">
        <v>147.01503453328601</v>
      </c>
      <c r="DI14" s="51">
        <v>149.55406768949101</v>
      </c>
      <c r="DJ14" s="51">
        <v>152.30588665815301</v>
      </c>
      <c r="DK14" s="51">
        <v>154.601252653394</v>
      </c>
      <c r="DL14" s="51">
        <v>156.90538946379999</v>
      </c>
      <c r="DM14" s="51">
        <v>160.524070306743</v>
      </c>
      <c r="DN14" s="51">
        <v>164.45719159472799</v>
      </c>
      <c r="DO14" s="51">
        <v>167.906985685991</v>
      </c>
      <c r="DP14" s="51">
        <v>170.76504910915401</v>
      </c>
      <c r="DQ14" s="51">
        <v>173.30756937491901</v>
      </c>
      <c r="DR14" s="51">
        <v>176.15963953449301</v>
      </c>
    </row>
    <row r="15" spans="1:122" x14ac:dyDescent="0.25">
      <c r="A15" s="45" t="s">
        <v>123</v>
      </c>
      <c r="B15" s="56" t="s">
        <v>155</v>
      </c>
      <c r="C15" s="46" t="s">
        <v>137</v>
      </c>
      <c r="D15" s="8" t="s">
        <v>143</v>
      </c>
      <c r="E15" s="8" t="s">
        <v>147</v>
      </c>
      <c r="F15" s="8" t="s">
        <v>152</v>
      </c>
      <c r="G15" s="8">
        <v>35620</v>
      </c>
      <c r="H15" s="53">
        <v>29676</v>
      </c>
      <c r="I15" s="54">
        <v>43273.413888888892</v>
      </c>
      <c r="J15" s="55">
        <v>150.135602914429</v>
      </c>
      <c r="K15" s="55">
        <v>137.344143682007</v>
      </c>
      <c r="L15" s="55">
        <v>131.58264627754201</v>
      </c>
      <c r="M15" s="55">
        <v>131.52974895637499</v>
      </c>
      <c r="N15" s="55">
        <v>136.608516369629</v>
      </c>
      <c r="O15" s="55">
        <v>150.48302121322601</v>
      </c>
      <c r="P15" s="55">
        <v>135.20012370086701</v>
      </c>
      <c r="Q15" s="55">
        <v>131.579699703827</v>
      </c>
      <c r="R15" s="55">
        <v>146.42146626025399</v>
      </c>
      <c r="S15" s="55">
        <v>151.011591147827</v>
      </c>
      <c r="T15" s="55">
        <v>140.030674</v>
      </c>
      <c r="U15" s="55">
        <v>153.90828300000001</v>
      </c>
      <c r="V15" s="55">
        <v>152.62105694534301</v>
      </c>
      <c r="W15" s="55">
        <v>147.235165990723</v>
      </c>
      <c r="X15" s="55">
        <v>164.43628451440401</v>
      </c>
      <c r="Y15" s="55">
        <v>163.726817699127</v>
      </c>
      <c r="Z15" s="55">
        <v>167.28881449707001</v>
      </c>
      <c r="AA15" s="55">
        <v>172.69963000000001</v>
      </c>
      <c r="AB15" s="55">
        <v>158.875723158569</v>
      </c>
      <c r="AC15" s="55">
        <v>150.59346859668</v>
      </c>
      <c r="AD15" s="55">
        <v>158.68901733642599</v>
      </c>
      <c r="AE15" s="55">
        <v>162.914752637482</v>
      </c>
      <c r="AF15" s="55">
        <v>165.82344417041</v>
      </c>
      <c r="AG15" s="55">
        <v>173.61357131591799</v>
      </c>
      <c r="AH15" s="55">
        <v>175.44137514733899</v>
      </c>
      <c r="AI15" s="55">
        <v>190.62434294311501</v>
      </c>
      <c r="AJ15" s="55">
        <v>175.80436047558601</v>
      </c>
      <c r="AK15" s="55">
        <v>180.52192006738301</v>
      </c>
      <c r="AL15" s="55">
        <v>187.39500894287099</v>
      </c>
      <c r="AM15" s="55">
        <v>193.793348789215</v>
      </c>
      <c r="AN15" s="55">
        <v>188.63727889892601</v>
      </c>
      <c r="AO15" s="55">
        <v>191.465428538574</v>
      </c>
      <c r="AP15" s="55">
        <v>213.84482143139601</v>
      </c>
      <c r="AQ15" s="55">
        <v>217.76552819384801</v>
      </c>
      <c r="AR15" s="55">
        <v>205.680565097504</v>
      </c>
      <c r="AS15" s="55">
        <v>219.003897305664</v>
      </c>
      <c r="AT15" s="55">
        <v>215.71523701000999</v>
      </c>
      <c r="AU15" s="55">
        <v>211.13291494482399</v>
      </c>
      <c r="AV15" s="55">
        <v>214.93420219421401</v>
      </c>
      <c r="AW15" s="55">
        <v>202.78301276538099</v>
      </c>
      <c r="AX15" s="55">
        <v>211.667730423737</v>
      </c>
      <c r="AY15" s="55">
        <v>207.85877063159199</v>
      </c>
      <c r="AZ15" s="55">
        <v>214.89388869946299</v>
      </c>
      <c r="BA15" s="55">
        <v>206.71384607397499</v>
      </c>
      <c r="BB15" s="55">
        <v>195.378620183838</v>
      </c>
      <c r="BC15" s="55">
        <v>200.588880143799</v>
      </c>
      <c r="BD15" s="55">
        <v>209.12822305468799</v>
      </c>
      <c r="BE15" s="55">
        <v>200.49357868042</v>
      </c>
      <c r="BF15" s="55">
        <v>225.01288365173301</v>
      </c>
      <c r="BG15" s="55">
        <v>215.78926926879899</v>
      </c>
      <c r="BH15" s="55">
        <v>200.771917385742</v>
      </c>
      <c r="BI15" s="55">
        <v>204.07524512109401</v>
      </c>
      <c r="BJ15" s="55">
        <v>217.65441423779299</v>
      </c>
      <c r="BK15" s="55">
        <v>202.912594950684</v>
      </c>
      <c r="BL15" s="55">
        <v>221.395742222656</v>
      </c>
      <c r="BM15" s="55">
        <v>229.221607540039</v>
      </c>
      <c r="BN15" s="55">
        <v>225.291117584961</v>
      </c>
      <c r="BO15" s="55">
        <v>236.117363506012</v>
      </c>
      <c r="BP15" s="55">
        <v>230.294959001953</v>
      </c>
      <c r="BQ15" s="55">
        <v>233.101203748291</v>
      </c>
      <c r="BR15" s="55">
        <v>233.17606876489299</v>
      </c>
      <c r="BS15" s="55">
        <v>243.91960811450201</v>
      </c>
      <c r="BT15" s="55">
        <v>243.11732188735999</v>
      </c>
      <c r="BU15" s="55">
        <v>224.111223326904</v>
      </c>
      <c r="BV15" s="55">
        <v>234.34222916976901</v>
      </c>
      <c r="BW15" s="55">
        <v>220.51791215408301</v>
      </c>
      <c r="BX15" s="55">
        <v>205.43706552139301</v>
      </c>
      <c r="BY15" s="55">
        <v>215.85994380142199</v>
      </c>
      <c r="BZ15" s="55">
        <v>185.03613636377</v>
      </c>
      <c r="CA15" s="55">
        <v>157.52802410412599</v>
      </c>
      <c r="CB15" s="55">
        <v>144.09164903396601</v>
      </c>
      <c r="CC15" s="55">
        <v>133.541533746185</v>
      </c>
      <c r="CD15" s="55">
        <v>123.48863439221201</v>
      </c>
      <c r="CE15" s="55">
        <v>120.064116800919</v>
      </c>
      <c r="CF15" s="55">
        <v>118.728273743744</v>
      </c>
      <c r="CG15" s="55">
        <v>108.65271300000001</v>
      </c>
      <c r="CH15" s="55">
        <v>93.1996539931488</v>
      </c>
      <c r="CI15" s="55">
        <v>105.390877485275</v>
      </c>
      <c r="CJ15" s="55">
        <v>126.023817355042</v>
      </c>
      <c r="CK15" s="55">
        <v>141.269218545532</v>
      </c>
      <c r="CL15" s="55">
        <v>121.19356963623</v>
      </c>
      <c r="CM15" s="55">
        <v>135.11317600000001</v>
      </c>
      <c r="CN15" s="55">
        <v>100.81843600000001</v>
      </c>
      <c r="CO15" s="55">
        <v>112.591328</v>
      </c>
      <c r="CP15" s="55">
        <v>117.137337</v>
      </c>
      <c r="CQ15" s="55">
        <v>107.76733299999999</v>
      </c>
      <c r="CR15" s="55">
        <v>108.54907799999999</v>
      </c>
      <c r="CS15" s="55">
        <v>107.970868</v>
      </c>
      <c r="CT15" s="55">
        <v>113.67867200000001</v>
      </c>
      <c r="CU15" s="55">
        <v>115.457415</v>
      </c>
      <c r="CV15" s="55">
        <v>117.479989</v>
      </c>
      <c r="CW15" s="55">
        <v>117.838505</v>
      </c>
      <c r="CX15" s="55">
        <v>130.03414100000001</v>
      </c>
      <c r="CY15" s="55">
        <v>136.103634</v>
      </c>
      <c r="CZ15" s="55">
        <v>145.982088</v>
      </c>
      <c r="DA15" s="55">
        <v>139.629963</v>
      </c>
      <c r="DB15" s="55">
        <v>129.82276100000001</v>
      </c>
      <c r="DC15" s="55">
        <v>131.04015999999999</v>
      </c>
      <c r="DD15" s="55">
        <v>138.87609699999999</v>
      </c>
      <c r="DE15" s="55">
        <v>143.84086500000001</v>
      </c>
      <c r="DF15" s="55">
        <v>140.47298499999999</v>
      </c>
      <c r="DG15" s="55">
        <v>139.26027400000001</v>
      </c>
      <c r="DH15" s="55">
        <v>147.40742900000001</v>
      </c>
      <c r="DI15" s="55">
        <v>152.02981199999999</v>
      </c>
      <c r="DJ15" s="55">
        <v>158.13224600000001</v>
      </c>
      <c r="DK15" s="55">
        <v>159.04848000000001</v>
      </c>
      <c r="DL15" s="55">
        <v>152.026387</v>
      </c>
      <c r="DM15" s="55">
        <v>170.34724700000001</v>
      </c>
      <c r="DN15" s="55">
        <v>173.449997</v>
      </c>
      <c r="DO15" s="55">
        <v>169.685697</v>
      </c>
      <c r="DP15" s="55">
        <v>147.155182</v>
      </c>
      <c r="DQ15" s="55">
        <v>174.26162400000001</v>
      </c>
      <c r="DR15" s="55">
        <v>191.19418099999999</v>
      </c>
    </row>
    <row r="16" spans="1:122" x14ac:dyDescent="0.25">
      <c r="A16" s="8" t="s">
        <v>124</v>
      </c>
      <c r="B16" s="56" t="s">
        <v>156</v>
      </c>
      <c r="C16" s="46" t="s">
        <v>137</v>
      </c>
      <c r="D16" s="8" t="s">
        <v>143</v>
      </c>
      <c r="E16" s="8" t="s">
        <v>147</v>
      </c>
      <c r="F16" s="8" t="s">
        <v>152</v>
      </c>
      <c r="G16" s="8">
        <v>31080</v>
      </c>
      <c r="H16" s="53">
        <v>29676</v>
      </c>
      <c r="I16" s="54">
        <v>43273.413888888892</v>
      </c>
      <c r="J16" s="55">
        <v>89.315804291992194</v>
      </c>
      <c r="K16" s="55">
        <v>74.946309999999997</v>
      </c>
      <c r="L16" s="55">
        <v>70.767009999999999</v>
      </c>
      <c r="M16" s="55">
        <v>64.489059999999995</v>
      </c>
      <c r="N16" s="55">
        <v>69.467199060058604</v>
      </c>
      <c r="O16" s="55">
        <v>83.290989999999994</v>
      </c>
      <c r="P16" s="55">
        <v>75.171838237304698</v>
      </c>
      <c r="Q16" s="55">
        <v>69.816516799316403</v>
      </c>
      <c r="R16" s="55">
        <v>78.586857614746094</v>
      </c>
      <c r="S16" s="55">
        <v>75.252748414306595</v>
      </c>
      <c r="T16" s="55">
        <v>65.111223220825195</v>
      </c>
      <c r="U16" s="55">
        <v>73.588056564331097</v>
      </c>
      <c r="V16" s="55">
        <v>75.046981811523395</v>
      </c>
      <c r="W16" s="55">
        <v>66.066724777221694</v>
      </c>
      <c r="X16" s="55">
        <v>76.910245678710893</v>
      </c>
      <c r="Y16" s="55">
        <v>77.483336129150402</v>
      </c>
      <c r="Z16" s="55">
        <v>92.882532761230493</v>
      </c>
      <c r="AA16" s="55">
        <v>97.40249</v>
      </c>
      <c r="AB16" s="55">
        <v>88.478016873168897</v>
      </c>
      <c r="AC16" s="55">
        <v>85.280709999999999</v>
      </c>
      <c r="AD16" s="55">
        <v>81.087253570556598</v>
      </c>
      <c r="AE16" s="55">
        <v>79.910466118774394</v>
      </c>
      <c r="AF16" s="55">
        <v>88.730970382690401</v>
      </c>
      <c r="AG16" s="55">
        <v>99.550765480956997</v>
      </c>
      <c r="AH16" s="55">
        <v>106.56583524169901</v>
      </c>
      <c r="AI16" s="55">
        <v>110.93898</v>
      </c>
      <c r="AJ16" s="55">
        <v>114.54951</v>
      </c>
      <c r="AK16" s="55">
        <v>111.99942</v>
      </c>
      <c r="AL16" s="55">
        <v>125.05723999999999</v>
      </c>
      <c r="AM16" s="55">
        <v>117.033504082031</v>
      </c>
      <c r="AN16" s="55">
        <v>122.90525</v>
      </c>
      <c r="AO16" s="55">
        <v>138.62142</v>
      </c>
      <c r="AP16" s="55">
        <v>131.567855600586</v>
      </c>
      <c r="AQ16" s="55">
        <v>133.38124999999999</v>
      </c>
      <c r="AR16" s="55">
        <v>134.16230999999999</v>
      </c>
      <c r="AS16" s="55">
        <v>136.04893000000001</v>
      </c>
      <c r="AT16" s="55">
        <v>139.80126000000001</v>
      </c>
      <c r="AU16" s="55">
        <v>139.72569639648401</v>
      </c>
      <c r="AV16" s="55">
        <v>142.49845639160199</v>
      </c>
      <c r="AW16" s="55">
        <v>137.46548000000001</v>
      </c>
      <c r="AX16" s="55">
        <v>144.45578765869101</v>
      </c>
      <c r="AY16" s="55">
        <v>140.25395789794899</v>
      </c>
      <c r="AZ16" s="55">
        <v>150.977399282227</v>
      </c>
      <c r="BA16" s="55">
        <v>149.15935324951201</v>
      </c>
      <c r="BB16" s="55">
        <v>149.05702389892599</v>
      </c>
      <c r="BC16" s="55">
        <v>140.12606811523401</v>
      </c>
      <c r="BD16" s="55">
        <v>145.33740615844701</v>
      </c>
      <c r="BE16" s="55">
        <v>145.935242913818</v>
      </c>
      <c r="BF16" s="55">
        <v>167.28153492675801</v>
      </c>
      <c r="BG16" s="55">
        <v>155.368002609863</v>
      </c>
      <c r="BH16" s="55">
        <v>143.14085006713901</v>
      </c>
      <c r="BI16" s="55">
        <v>149.3621</v>
      </c>
      <c r="BJ16" s="55">
        <v>153.25660705566401</v>
      </c>
      <c r="BK16" s="55">
        <v>153.90924072265599</v>
      </c>
      <c r="BL16" s="55">
        <v>164.70809699218799</v>
      </c>
      <c r="BM16" s="55">
        <v>161.78373586425801</v>
      </c>
      <c r="BN16" s="55">
        <v>158.081465252686</v>
      </c>
      <c r="BO16" s="55">
        <v>150.08697509765599</v>
      </c>
      <c r="BP16" s="55">
        <v>142.87245178222699</v>
      </c>
      <c r="BQ16" s="55">
        <v>152.487907409668</v>
      </c>
      <c r="BR16" s="55">
        <v>158.03498999999999</v>
      </c>
      <c r="BS16" s="55">
        <v>150.47415453369101</v>
      </c>
      <c r="BT16" s="55">
        <v>154.06484222412101</v>
      </c>
      <c r="BU16" s="55">
        <v>141.75531631103499</v>
      </c>
      <c r="BV16" s="55">
        <v>131.95328000000001</v>
      </c>
      <c r="BW16" s="55">
        <v>121.79714</v>
      </c>
      <c r="BX16" s="55">
        <v>115.295707744141</v>
      </c>
      <c r="BY16" s="55">
        <v>112.87949270507799</v>
      </c>
      <c r="BZ16" s="55">
        <v>101.188507164917</v>
      </c>
      <c r="CA16" s="55">
        <v>78.75224</v>
      </c>
      <c r="CB16" s="55">
        <v>63.435447252197299</v>
      </c>
      <c r="CC16" s="55">
        <v>59.780015945434599</v>
      </c>
      <c r="CD16" s="55">
        <v>59.093225202636702</v>
      </c>
      <c r="CE16" s="55">
        <v>75.192057628784198</v>
      </c>
      <c r="CF16" s="55">
        <v>94.878671646118207</v>
      </c>
      <c r="CG16" s="55">
        <v>102.0549</v>
      </c>
      <c r="CH16" s="55">
        <v>101.07514999999999</v>
      </c>
      <c r="CI16" s="55">
        <v>102.98369418579099</v>
      </c>
      <c r="CJ16" s="55">
        <v>110.254707348633</v>
      </c>
      <c r="CK16" s="55">
        <v>118.75649</v>
      </c>
      <c r="CL16" s="55">
        <v>109.13713</v>
      </c>
      <c r="CM16" s="55">
        <v>108.62175999999999</v>
      </c>
      <c r="CN16" s="55">
        <v>94.985020000000006</v>
      </c>
      <c r="CO16" s="55">
        <v>98.319100000000006</v>
      </c>
      <c r="CP16" s="55">
        <v>105.01443999999999</v>
      </c>
      <c r="CQ16" s="55">
        <v>98.423150000000007</v>
      </c>
      <c r="CR16" s="55">
        <v>104.61581</v>
      </c>
      <c r="CS16" s="55">
        <v>106.32104</v>
      </c>
      <c r="CT16" s="55">
        <v>111.09474</v>
      </c>
      <c r="CU16" s="55">
        <v>111.04065</v>
      </c>
      <c r="CV16" s="55">
        <v>111.73065</v>
      </c>
      <c r="CW16" s="55">
        <v>118.00972</v>
      </c>
      <c r="CX16" s="55">
        <v>114.86376</v>
      </c>
      <c r="CY16" s="55">
        <v>111.70062</v>
      </c>
      <c r="CZ16" s="55">
        <v>109.87247000000001</v>
      </c>
      <c r="DA16" s="55">
        <v>100.59636</v>
      </c>
      <c r="DB16" s="55">
        <v>94.527640000000005</v>
      </c>
      <c r="DC16" s="55">
        <v>95.101969999999994</v>
      </c>
      <c r="DD16" s="55">
        <v>95.154489999999996</v>
      </c>
      <c r="DE16" s="55">
        <v>93.900790000000001</v>
      </c>
      <c r="DF16" s="55">
        <v>98.729519999999994</v>
      </c>
      <c r="DG16" s="55">
        <v>99.702259999999995</v>
      </c>
      <c r="DH16" s="55">
        <v>99.58193</v>
      </c>
      <c r="DI16" s="55">
        <v>93.624780000000001</v>
      </c>
      <c r="DJ16" s="55">
        <v>94.477909999999994</v>
      </c>
      <c r="DK16" s="55">
        <v>94.897310000000004</v>
      </c>
      <c r="DL16" s="55">
        <v>97.040800000000004</v>
      </c>
      <c r="DM16" s="55">
        <v>94.868920000000003</v>
      </c>
      <c r="DN16" s="55">
        <v>100.61646</v>
      </c>
      <c r="DO16" s="55">
        <v>95.457040000000006</v>
      </c>
      <c r="DP16" s="55">
        <v>88.558520000000001</v>
      </c>
      <c r="DQ16" s="55">
        <v>80.52731</v>
      </c>
      <c r="DR16" s="55">
        <v>71.417609999999996</v>
      </c>
    </row>
    <row r="17" spans="1:122" x14ac:dyDescent="0.25">
      <c r="A17" s="8" t="s">
        <v>125</v>
      </c>
      <c r="B17" s="56" t="s">
        <v>157</v>
      </c>
      <c r="C17" s="46" t="s">
        <v>137</v>
      </c>
      <c r="D17" s="8" t="s">
        <v>143</v>
      </c>
      <c r="E17" s="8" t="s">
        <v>147</v>
      </c>
      <c r="F17" s="8" t="s">
        <v>152</v>
      </c>
      <c r="G17" s="8">
        <v>16980</v>
      </c>
      <c r="H17" s="53">
        <v>29676</v>
      </c>
      <c r="I17" s="54">
        <v>43273.413194444445</v>
      </c>
      <c r="J17" s="55">
        <v>128.85818800000001</v>
      </c>
      <c r="K17" s="55">
        <v>120.818822812866</v>
      </c>
      <c r="L17" s="55">
        <v>121.40410821649201</v>
      </c>
      <c r="M17" s="55">
        <v>110.62279842596401</v>
      </c>
      <c r="N17" s="55">
        <v>114.23819193335</v>
      </c>
      <c r="O17" s="55">
        <v>128.19508637677001</v>
      </c>
      <c r="P17" s="55">
        <v>118.894625327759</v>
      </c>
      <c r="Q17" s="55">
        <v>111.83193792981</v>
      </c>
      <c r="R17" s="55">
        <v>130.98848738983199</v>
      </c>
      <c r="S17" s="55">
        <v>128.80663633270299</v>
      </c>
      <c r="T17" s="55">
        <v>130.85122825769</v>
      </c>
      <c r="U17" s="55">
        <v>144.44758355279501</v>
      </c>
      <c r="V17" s="55">
        <v>135.445307839294</v>
      </c>
      <c r="W17" s="55">
        <v>140.45152636578399</v>
      </c>
      <c r="X17" s="55">
        <v>139.56817296740701</v>
      </c>
      <c r="Y17" s="55">
        <v>154.77598905029299</v>
      </c>
      <c r="Z17" s="55">
        <v>146.68661011779801</v>
      </c>
      <c r="AA17" s="55">
        <v>142.82729183160399</v>
      </c>
      <c r="AB17" s="55">
        <v>137.42373923931899</v>
      </c>
      <c r="AC17" s="55">
        <v>133.15985489300499</v>
      </c>
      <c r="AD17" s="55">
        <v>122.028258145203</v>
      </c>
      <c r="AE17" s="55">
        <v>125.314414833984</v>
      </c>
      <c r="AF17" s="55">
        <v>142.51740072851601</v>
      </c>
      <c r="AG17" s="55">
        <v>141.65047417785601</v>
      </c>
      <c r="AH17" s="55">
        <v>130.21953108074999</v>
      </c>
      <c r="AI17" s="55">
        <v>145.14834403991699</v>
      </c>
      <c r="AJ17" s="55">
        <v>142.162226418518</v>
      </c>
      <c r="AK17" s="55">
        <v>140.74887304473901</v>
      </c>
      <c r="AL17" s="55">
        <v>139.92249930297899</v>
      </c>
      <c r="AM17" s="55">
        <v>142.470097537231</v>
      </c>
      <c r="AN17" s="55">
        <v>150.52160194848599</v>
      </c>
      <c r="AO17" s="55">
        <v>157.33475017547599</v>
      </c>
      <c r="AP17" s="55">
        <v>165.27390480041501</v>
      </c>
      <c r="AQ17" s="55">
        <v>174.19678811492901</v>
      </c>
      <c r="AR17" s="55">
        <v>172.52143505187999</v>
      </c>
      <c r="AS17" s="55">
        <v>182.611891746521</v>
      </c>
      <c r="AT17" s="55">
        <v>173.36230079620401</v>
      </c>
      <c r="AU17" s="55">
        <v>168.17046125457799</v>
      </c>
      <c r="AV17" s="55">
        <v>170.47911999999999</v>
      </c>
      <c r="AW17" s="55">
        <v>164.58913530120901</v>
      </c>
      <c r="AX17" s="55">
        <v>170.48280975647</v>
      </c>
      <c r="AY17" s="55">
        <v>173.046668429871</v>
      </c>
      <c r="AZ17" s="55">
        <v>165.87140335327101</v>
      </c>
      <c r="BA17" s="55">
        <v>162.275947665405</v>
      </c>
      <c r="BB17" s="55">
        <v>162.70550918579099</v>
      </c>
      <c r="BC17" s="55">
        <v>169.262633397217</v>
      </c>
      <c r="BD17" s="55">
        <v>166.048029414978</v>
      </c>
      <c r="BE17" s="55">
        <v>167.75319290161099</v>
      </c>
      <c r="BF17" s="55">
        <v>181.12195571777301</v>
      </c>
      <c r="BG17" s="55">
        <v>173.746324539185</v>
      </c>
      <c r="BH17" s="55">
        <v>175.152760018311</v>
      </c>
      <c r="BI17" s="55">
        <v>185.917125155945</v>
      </c>
      <c r="BJ17" s="55">
        <v>187.11652438720699</v>
      </c>
      <c r="BK17" s="55">
        <v>178.42711103424099</v>
      </c>
      <c r="BL17" s="55">
        <v>189.20836298675499</v>
      </c>
      <c r="BM17" s="55">
        <v>190.197714805603</v>
      </c>
      <c r="BN17" s="55">
        <v>193.41102409362799</v>
      </c>
      <c r="BO17" s="55">
        <v>206.398371654968</v>
      </c>
      <c r="BP17" s="55">
        <v>201.40286064147901</v>
      </c>
      <c r="BQ17" s="55">
        <v>207.25494289398199</v>
      </c>
      <c r="BR17" s="55">
        <v>198.63927305511501</v>
      </c>
      <c r="BS17" s="55">
        <v>206.594363120422</v>
      </c>
      <c r="BT17" s="55">
        <v>209.73661890624999</v>
      </c>
      <c r="BU17" s="55">
        <v>214.447734425964</v>
      </c>
      <c r="BV17" s="55">
        <v>200.42203330993701</v>
      </c>
      <c r="BW17" s="55">
        <v>188.876067411804</v>
      </c>
      <c r="BX17" s="55">
        <v>169.97042369842501</v>
      </c>
      <c r="BY17" s="55">
        <v>169.517696807861</v>
      </c>
      <c r="BZ17" s="55">
        <v>148.53809177252199</v>
      </c>
      <c r="CA17" s="55">
        <v>134.661774644226</v>
      </c>
      <c r="CB17" s="55">
        <v>120.520553904602</v>
      </c>
      <c r="CC17" s="55">
        <v>101.80352034606901</v>
      </c>
      <c r="CD17" s="55">
        <v>90.808685513671904</v>
      </c>
      <c r="CE17" s="55">
        <v>82.871150999999998</v>
      </c>
      <c r="CF17" s="55">
        <v>84.792466000000005</v>
      </c>
      <c r="CG17" s="55">
        <v>72.494271938812304</v>
      </c>
      <c r="CH17" s="55">
        <v>70.033275000000003</v>
      </c>
      <c r="CI17" s="55">
        <v>71.848997999999995</v>
      </c>
      <c r="CJ17" s="55">
        <v>92.283612454864496</v>
      </c>
      <c r="CK17" s="55">
        <v>109.261558874969</v>
      </c>
      <c r="CL17" s="55">
        <v>89.417996482238806</v>
      </c>
      <c r="CM17" s="55">
        <v>100.487639</v>
      </c>
      <c r="CN17" s="55">
        <v>68.696382</v>
      </c>
      <c r="CO17" s="55">
        <v>76.953331000000006</v>
      </c>
      <c r="CP17" s="55">
        <v>84.619787000000002</v>
      </c>
      <c r="CQ17" s="55">
        <v>83.201815999999994</v>
      </c>
      <c r="CR17" s="55">
        <v>86.434684000000004</v>
      </c>
      <c r="CS17" s="55">
        <v>96.842815000000002</v>
      </c>
      <c r="CT17" s="55">
        <v>103.24221</v>
      </c>
      <c r="CU17" s="55">
        <v>104.625972</v>
      </c>
      <c r="CV17" s="55">
        <v>109.76717600000001</v>
      </c>
      <c r="CW17" s="55">
        <v>124.61788799999999</v>
      </c>
      <c r="CX17" s="55">
        <v>136.73789199999999</v>
      </c>
      <c r="CY17" s="55">
        <v>139.65323100000001</v>
      </c>
      <c r="CZ17" s="55">
        <v>145.586838</v>
      </c>
      <c r="DA17" s="55">
        <v>134.61304000000001</v>
      </c>
      <c r="DB17" s="55">
        <v>124.00378600000001</v>
      </c>
      <c r="DC17" s="55">
        <v>126.124019</v>
      </c>
      <c r="DD17" s="55">
        <v>132.08048199999999</v>
      </c>
      <c r="DE17" s="55">
        <v>130.15788900000001</v>
      </c>
      <c r="DF17" s="55">
        <v>135.12124299999999</v>
      </c>
      <c r="DG17" s="55">
        <v>139.909245</v>
      </c>
      <c r="DH17" s="55">
        <v>138.38288800000001</v>
      </c>
      <c r="DI17" s="55">
        <v>134.04446899999999</v>
      </c>
      <c r="DJ17" s="55">
        <v>141.10000500000001</v>
      </c>
      <c r="DK17" s="55">
        <v>150.24091999999999</v>
      </c>
      <c r="DL17" s="55">
        <v>144.356731</v>
      </c>
      <c r="DM17" s="55">
        <v>144.46564000000001</v>
      </c>
      <c r="DN17" s="55">
        <v>137.43065999999999</v>
      </c>
      <c r="DO17" s="55">
        <v>145.08467200000001</v>
      </c>
      <c r="DP17" s="55">
        <v>140.98638399999999</v>
      </c>
      <c r="DQ17" s="55">
        <v>162.08440200000001</v>
      </c>
      <c r="DR17" s="55">
        <v>151.94194899999999</v>
      </c>
    </row>
    <row r="18" spans="1:122" x14ac:dyDescent="0.25">
      <c r="A18" s="8" t="s">
        <v>126</v>
      </c>
      <c r="B18" s="56" t="s">
        <v>158</v>
      </c>
      <c r="C18" s="46" t="s">
        <v>137</v>
      </c>
      <c r="D18" s="8" t="s">
        <v>143</v>
      </c>
      <c r="E18" s="8" t="s">
        <v>147</v>
      </c>
      <c r="F18" s="8" t="s">
        <v>152</v>
      </c>
      <c r="G18" s="8">
        <v>37980</v>
      </c>
      <c r="H18" s="53">
        <v>29676</v>
      </c>
      <c r="I18" s="54">
        <v>43273.413888888892</v>
      </c>
      <c r="J18" s="55">
        <v>83.582748887023897</v>
      </c>
      <c r="K18" s="55">
        <v>75.9174586120605</v>
      </c>
      <c r="L18" s="55">
        <v>71.852016448974595</v>
      </c>
      <c r="M18" s="55">
        <v>66.514673429443405</v>
      </c>
      <c r="N18" s="55">
        <v>73.0852055343628</v>
      </c>
      <c r="O18" s="55">
        <v>71.564826011657701</v>
      </c>
      <c r="P18" s="55">
        <v>72.516401419067407</v>
      </c>
      <c r="Q18" s="55">
        <v>71.989508198486305</v>
      </c>
      <c r="R18" s="55">
        <v>81.265639838867202</v>
      </c>
      <c r="S18" s="55">
        <v>77.083464193420397</v>
      </c>
      <c r="T18" s="55">
        <v>75.824048104736306</v>
      </c>
      <c r="U18" s="55">
        <v>89.025776760498005</v>
      </c>
      <c r="V18" s="55">
        <v>81.594639505004906</v>
      </c>
      <c r="W18" s="55">
        <v>77.403408390380903</v>
      </c>
      <c r="X18" s="55">
        <v>83.269216388549793</v>
      </c>
      <c r="Y18" s="55">
        <v>89.862765312194796</v>
      </c>
      <c r="Z18" s="55">
        <v>88.735431812439003</v>
      </c>
      <c r="AA18" s="55">
        <v>79.444606781005902</v>
      </c>
      <c r="AB18" s="55">
        <v>90.058300159912093</v>
      </c>
      <c r="AC18" s="55">
        <v>77.225975451660204</v>
      </c>
      <c r="AD18" s="55">
        <v>81.157931337890602</v>
      </c>
      <c r="AE18" s="55">
        <v>76.489080583190898</v>
      </c>
      <c r="AF18" s="55">
        <v>94.736671597595205</v>
      </c>
      <c r="AG18" s="55">
        <v>95.183964500122102</v>
      </c>
      <c r="AH18" s="55">
        <v>86.848592541198698</v>
      </c>
      <c r="AI18" s="55">
        <v>97.214192851562501</v>
      </c>
      <c r="AJ18" s="55">
        <v>79.391303062438993</v>
      </c>
      <c r="AK18" s="55">
        <v>82.161300950927696</v>
      </c>
      <c r="AL18" s="55">
        <v>82.562724147949197</v>
      </c>
      <c r="AM18" s="55">
        <v>80.741006050414995</v>
      </c>
      <c r="AN18" s="55">
        <v>86.4351615905762</v>
      </c>
      <c r="AO18" s="55">
        <v>88.280140425170899</v>
      </c>
      <c r="AP18" s="55">
        <v>91.662629132080099</v>
      </c>
      <c r="AQ18" s="55">
        <v>84.075119223022497</v>
      </c>
      <c r="AR18" s="55">
        <v>85.4081830151367</v>
      </c>
      <c r="AS18" s="55">
        <v>86.475150108337402</v>
      </c>
      <c r="AT18" s="55">
        <v>84.866218842773407</v>
      </c>
      <c r="AU18" s="55">
        <v>86.099510417480502</v>
      </c>
      <c r="AV18" s="55">
        <v>86.489066935913101</v>
      </c>
      <c r="AW18" s="55">
        <v>79.212793723632799</v>
      </c>
      <c r="AX18" s="55">
        <v>82.913720227539102</v>
      </c>
      <c r="AY18" s="55">
        <v>83.7870167351074</v>
      </c>
      <c r="AZ18" s="55">
        <v>86.900050539550804</v>
      </c>
      <c r="BA18" s="55">
        <v>84.034362257812504</v>
      </c>
      <c r="BB18" s="55">
        <v>82.527521211914106</v>
      </c>
      <c r="BC18" s="55">
        <v>81.297613474243207</v>
      </c>
      <c r="BD18" s="55">
        <v>84.3745104802246</v>
      </c>
      <c r="BE18" s="55">
        <v>84.515883780395498</v>
      </c>
      <c r="BF18" s="55">
        <v>92.847496177062993</v>
      </c>
      <c r="BG18" s="55">
        <v>88.525600909668</v>
      </c>
      <c r="BH18" s="55">
        <v>82.298393887451198</v>
      </c>
      <c r="BI18" s="55">
        <v>88.083787799682597</v>
      </c>
      <c r="BJ18" s="55">
        <v>93.657184899292005</v>
      </c>
      <c r="BK18" s="55">
        <v>90.099143794921901</v>
      </c>
      <c r="BL18" s="55">
        <v>101.065149325867</v>
      </c>
      <c r="BM18" s="55">
        <v>98.246617909790004</v>
      </c>
      <c r="BN18" s="55">
        <v>102.82546870727499</v>
      </c>
      <c r="BO18" s="55">
        <v>102.08465003967299</v>
      </c>
      <c r="BP18" s="55">
        <v>105.47811266998301</v>
      </c>
      <c r="BQ18" s="55">
        <v>105.04130172729499</v>
      </c>
      <c r="BR18" s="55">
        <v>100.773340301209</v>
      </c>
      <c r="BS18" s="55">
        <v>106.926080703735</v>
      </c>
      <c r="BT18" s="55">
        <v>110.662276268005</v>
      </c>
      <c r="BU18" s="55">
        <v>105.744612050171</v>
      </c>
      <c r="BV18" s="55">
        <v>97.9280860964966</v>
      </c>
      <c r="BW18" s="55">
        <v>99.171483039856</v>
      </c>
      <c r="BX18" s="55">
        <v>91.508744741699203</v>
      </c>
      <c r="BY18" s="55">
        <v>95.304464815917996</v>
      </c>
      <c r="BZ18" s="55">
        <v>82.579052716308595</v>
      </c>
      <c r="CA18" s="55">
        <v>72.524755401001002</v>
      </c>
      <c r="CB18" s="55">
        <v>68.571073965026898</v>
      </c>
      <c r="CC18" s="55">
        <v>63.839599132537799</v>
      </c>
      <c r="CD18" s="55">
        <v>60.3812547764282</v>
      </c>
      <c r="CE18" s="55">
        <v>55.756847880493197</v>
      </c>
      <c r="CF18" s="55">
        <v>52.524049758911097</v>
      </c>
      <c r="CG18" s="55">
        <v>47.256911759277301</v>
      </c>
      <c r="CH18" s="55">
        <v>44.6736346570435</v>
      </c>
      <c r="CI18" s="55">
        <v>47.145564556121798</v>
      </c>
      <c r="CJ18" s="55">
        <v>56.754818141540497</v>
      </c>
      <c r="CK18" s="55">
        <v>61.550276446655303</v>
      </c>
      <c r="CL18" s="55">
        <v>49.243097305297901</v>
      </c>
      <c r="CM18" s="55">
        <v>58.127803</v>
      </c>
      <c r="CN18" s="55">
        <v>40.147261</v>
      </c>
      <c r="CO18" s="55">
        <v>45.076627999999999</v>
      </c>
      <c r="CP18" s="55">
        <v>45.065379</v>
      </c>
      <c r="CQ18" s="55">
        <v>43.476295999999998</v>
      </c>
      <c r="CR18" s="55">
        <v>46.574026000000003</v>
      </c>
      <c r="CS18" s="55">
        <v>49.072336</v>
      </c>
      <c r="CT18" s="55">
        <v>52.482520999999998</v>
      </c>
      <c r="CU18" s="55">
        <v>51.905970000000003</v>
      </c>
      <c r="CV18" s="55">
        <v>52.939452000000003</v>
      </c>
      <c r="CW18" s="55">
        <v>57.230119000000002</v>
      </c>
      <c r="CX18" s="55">
        <v>60.286760999999998</v>
      </c>
      <c r="CY18" s="55">
        <v>60.144399</v>
      </c>
      <c r="CZ18" s="55">
        <v>61.910851999999998</v>
      </c>
      <c r="DA18" s="55">
        <v>58.351258000000001</v>
      </c>
      <c r="DB18" s="55">
        <v>55.392547</v>
      </c>
      <c r="DC18" s="55">
        <v>56.153215000000003</v>
      </c>
      <c r="DD18" s="55">
        <v>61.320909</v>
      </c>
      <c r="DE18" s="55">
        <v>65.152918</v>
      </c>
      <c r="DF18" s="55">
        <v>64.043008999999998</v>
      </c>
      <c r="DG18" s="55">
        <v>66.646372</v>
      </c>
      <c r="DH18" s="55">
        <v>69.665284999999997</v>
      </c>
      <c r="DI18" s="55">
        <v>69.832410999999993</v>
      </c>
      <c r="DJ18" s="55">
        <v>72.961759999999998</v>
      </c>
      <c r="DK18" s="55">
        <v>76.964100999999999</v>
      </c>
      <c r="DL18" s="55">
        <v>70.839668000000003</v>
      </c>
      <c r="DM18" s="55">
        <v>77.926686000000004</v>
      </c>
      <c r="DN18" s="55">
        <v>79.540471999999994</v>
      </c>
      <c r="DO18" s="55">
        <v>76.227891999999997</v>
      </c>
      <c r="DP18" s="55">
        <v>67.485031000000006</v>
      </c>
      <c r="DQ18" s="55">
        <v>71.836474999999993</v>
      </c>
      <c r="DR18" s="55">
        <v>74.942509999999999</v>
      </c>
    </row>
    <row r="19" spans="1:122" x14ac:dyDescent="0.25">
      <c r="A19" s="8" t="s">
        <v>127</v>
      </c>
      <c r="B19" s="56" t="s">
        <v>159</v>
      </c>
      <c r="C19" s="46" t="s">
        <v>137</v>
      </c>
      <c r="D19" s="8" t="s">
        <v>143</v>
      </c>
      <c r="E19" s="8" t="s">
        <v>147</v>
      </c>
      <c r="F19" s="8" t="s">
        <v>152</v>
      </c>
      <c r="G19" s="8">
        <v>19820</v>
      </c>
      <c r="H19" s="53">
        <v>29676</v>
      </c>
      <c r="I19" s="54">
        <v>43273.413194444445</v>
      </c>
      <c r="J19" s="55">
        <v>91.169269999999997</v>
      </c>
      <c r="K19" s="55">
        <v>85.684380000000004</v>
      </c>
      <c r="L19" s="55">
        <v>80.260703463134803</v>
      </c>
      <c r="M19" s="55">
        <v>72.363670349121094</v>
      </c>
      <c r="N19" s="55">
        <v>82.417482376098604</v>
      </c>
      <c r="O19" s="55">
        <v>89.216272307739303</v>
      </c>
      <c r="P19" s="55">
        <v>81.458538321533197</v>
      </c>
      <c r="Q19" s="55">
        <v>76.688642628173795</v>
      </c>
      <c r="R19" s="55">
        <v>94.013726778564404</v>
      </c>
      <c r="S19" s="55">
        <v>87.045079999999999</v>
      </c>
      <c r="T19" s="55">
        <v>93.958012677612302</v>
      </c>
      <c r="U19" s="55">
        <v>92.803576608886701</v>
      </c>
      <c r="V19" s="55">
        <v>85.634693916015607</v>
      </c>
      <c r="W19" s="55">
        <v>79.901129999999995</v>
      </c>
      <c r="X19" s="55">
        <v>90.2644217285156</v>
      </c>
      <c r="Y19" s="55">
        <v>98.896178345336907</v>
      </c>
      <c r="Z19" s="55">
        <v>93.053817042236304</v>
      </c>
      <c r="AA19" s="55">
        <v>96.204499999999996</v>
      </c>
      <c r="AB19" s="55">
        <v>87.890119999999996</v>
      </c>
      <c r="AC19" s="55">
        <v>85.10656625</v>
      </c>
      <c r="AD19" s="55">
        <v>84.246903454589798</v>
      </c>
      <c r="AE19" s="55">
        <v>87.490492235107396</v>
      </c>
      <c r="AF19" s="55">
        <v>90.097599029541001</v>
      </c>
      <c r="AG19" s="55">
        <v>92.341965982055697</v>
      </c>
      <c r="AH19" s="55">
        <v>91.432316827392597</v>
      </c>
      <c r="AI19" s="55">
        <v>89.63655</v>
      </c>
      <c r="AJ19" s="55">
        <v>89.651374640502894</v>
      </c>
      <c r="AK19" s="55">
        <v>88.887767822265602</v>
      </c>
      <c r="AL19" s="55">
        <v>90.150049999999993</v>
      </c>
      <c r="AM19" s="55">
        <v>88.584914074707001</v>
      </c>
      <c r="AN19" s="55">
        <v>89.696430000000007</v>
      </c>
      <c r="AO19" s="55">
        <v>96.216802146606398</v>
      </c>
      <c r="AP19" s="55">
        <v>98.335599999999999</v>
      </c>
      <c r="AQ19" s="55">
        <v>103.66660728332501</v>
      </c>
      <c r="AR19" s="55">
        <v>103.635662304688</v>
      </c>
      <c r="AS19" s="55">
        <v>103.622125016479</v>
      </c>
      <c r="AT19" s="55">
        <v>94.035244685058601</v>
      </c>
      <c r="AU19" s="55">
        <v>102.293909072876</v>
      </c>
      <c r="AV19" s="55">
        <v>98.996525468749994</v>
      </c>
      <c r="AW19" s="55">
        <v>93.484043709106402</v>
      </c>
      <c r="AX19" s="55">
        <v>96.198300000000003</v>
      </c>
      <c r="AY19" s="55">
        <v>88.615977906494095</v>
      </c>
      <c r="AZ19" s="55">
        <v>86.042718265380898</v>
      </c>
      <c r="BA19" s="55">
        <v>87.396680000000003</v>
      </c>
      <c r="BB19" s="55">
        <v>90.894020080566406</v>
      </c>
      <c r="BC19" s="55">
        <v>78.6862277984619</v>
      </c>
      <c r="BD19" s="55">
        <v>86.224505025634798</v>
      </c>
      <c r="BE19" s="55">
        <v>86.395521163940401</v>
      </c>
      <c r="BF19" s="55">
        <v>95.638137366943397</v>
      </c>
      <c r="BG19" s="55">
        <v>93.463705072021497</v>
      </c>
      <c r="BH19" s="55">
        <v>79.712604522705107</v>
      </c>
      <c r="BI19" s="55">
        <v>88.931575090332004</v>
      </c>
      <c r="BJ19" s="55">
        <v>93.538215977783196</v>
      </c>
      <c r="BK19" s="55">
        <v>89.911338806152301</v>
      </c>
      <c r="BL19" s="55">
        <v>93.779333399658199</v>
      </c>
      <c r="BM19" s="55">
        <v>98.838183717041005</v>
      </c>
      <c r="BN19" s="55">
        <v>85.619076441650407</v>
      </c>
      <c r="BO19" s="55">
        <v>95.758616197509795</v>
      </c>
      <c r="BP19" s="55">
        <v>89.640576300048807</v>
      </c>
      <c r="BQ19" s="55">
        <v>88.203479999999999</v>
      </c>
      <c r="BR19" s="55">
        <v>84.74606</v>
      </c>
      <c r="BS19" s="55">
        <v>86.550340000000006</v>
      </c>
      <c r="BT19" s="55">
        <v>86.188961029052706</v>
      </c>
      <c r="BU19" s="55">
        <v>74.467887897949197</v>
      </c>
      <c r="BV19" s="55">
        <v>72.060644661865197</v>
      </c>
      <c r="BW19" s="55">
        <v>67.460477883300797</v>
      </c>
      <c r="BX19" s="55">
        <v>62.657125417480501</v>
      </c>
      <c r="BY19" s="55">
        <v>68.808418090209997</v>
      </c>
      <c r="BZ19" s="55">
        <v>65.828079223632798</v>
      </c>
      <c r="CA19" s="55">
        <v>54.433982849121101</v>
      </c>
      <c r="CB19" s="55">
        <v>58.232579999999999</v>
      </c>
      <c r="CC19" s="55">
        <v>50.180290222167997</v>
      </c>
      <c r="CD19" s="55">
        <v>53.218510000000002</v>
      </c>
      <c r="CE19" s="55">
        <v>53.204767227172901</v>
      </c>
      <c r="CF19" s="55">
        <v>53.792259216308601</v>
      </c>
      <c r="CG19" s="55">
        <v>56.985396519775399</v>
      </c>
      <c r="CH19" s="55">
        <v>59.414180755615199</v>
      </c>
      <c r="CI19" s="55">
        <v>59.405267359008803</v>
      </c>
      <c r="CJ19" s="55">
        <v>61.977960586547901</v>
      </c>
      <c r="CK19" s="55">
        <v>72.148283178710898</v>
      </c>
      <c r="CL19" s="55">
        <v>71.306510925292997</v>
      </c>
      <c r="CM19" s="55">
        <v>74.259410000000003</v>
      </c>
      <c r="CN19" s="55">
        <v>56.26932</v>
      </c>
      <c r="CO19" s="55">
        <v>58.887569999999997</v>
      </c>
      <c r="CP19" s="55">
        <v>73.419210000000007</v>
      </c>
      <c r="CQ19" s="55">
        <v>69.753489999999999</v>
      </c>
      <c r="CR19" s="55">
        <v>68.495729999999995</v>
      </c>
      <c r="CS19" s="55">
        <v>68.126450000000006</v>
      </c>
      <c r="CT19" s="55">
        <v>80.268550000000005</v>
      </c>
      <c r="CU19" s="55">
        <v>80.128799999999998</v>
      </c>
      <c r="CV19" s="55">
        <v>80.511799999999994</v>
      </c>
      <c r="CW19" s="55">
        <v>87.12706</v>
      </c>
      <c r="CX19" s="55">
        <v>85.542720000000003</v>
      </c>
      <c r="CY19" s="55">
        <v>84.295150000000007</v>
      </c>
      <c r="CZ19" s="55">
        <v>81.154420000000002</v>
      </c>
      <c r="DA19" s="55">
        <v>80.781750000000002</v>
      </c>
      <c r="DB19" s="55">
        <v>74.025589999999994</v>
      </c>
      <c r="DC19" s="55">
        <v>72.615750000000006</v>
      </c>
      <c r="DD19" s="55">
        <v>75.430350000000004</v>
      </c>
      <c r="DE19" s="55">
        <v>78.102379999999997</v>
      </c>
      <c r="DF19" s="55">
        <v>72.885739999999998</v>
      </c>
      <c r="DG19" s="55">
        <v>76.131770000000003</v>
      </c>
      <c r="DH19" s="55">
        <v>78.766390000000001</v>
      </c>
      <c r="DI19" s="55">
        <v>75.032600000000002</v>
      </c>
      <c r="DJ19" s="55">
        <v>75.545270000000002</v>
      </c>
      <c r="DK19" s="55">
        <v>78.048820000000006</v>
      </c>
      <c r="DL19" s="55">
        <v>77.638019999999997</v>
      </c>
      <c r="DM19" s="55">
        <v>78.51643</v>
      </c>
      <c r="DN19" s="55">
        <v>84.426990000000004</v>
      </c>
      <c r="DO19" s="55">
        <v>80.216769999999997</v>
      </c>
      <c r="DP19" s="55">
        <v>79.174840000000003</v>
      </c>
      <c r="DQ19" s="55">
        <v>75.829350000000005</v>
      </c>
      <c r="DR19" s="55">
        <v>70.262799999999999</v>
      </c>
    </row>
    <row r="20" spans="1:122" x14ac:dyDescent="0.25">
      <c r="A20" s="6" t="s">
        <v>128</v>
      </c>
      <c r="B20" s="57" t="s">
        <v>155</v>
      </c>
      <c r="C20" s="52" t="s">
        <v>138</v>
      </c>
      <c r="D20" s="6" t="s">
        <v>144</v>
      </c>
      <c r="E20" s="6" t="s">
        <v>148</v>
      </c>
      <c r="F20" s="6" t="s">
        <v>152</v>
      </c>
      <c r="G20" s="6">
        <v>35620</v>
      </c>
      <c r="H20" s="49">
        <v>30041</v>
      </c>
      <c r="I20" s="50">
        <v>43282.021527777775</v>
      </c>
      <c r="J20" s="51">
        <v>26059.915491510099</v>
      </c>
      <c r="K20" s="51">
        <v>16362.773184307</v>
      </c>
      <c r="L20" s="51">
        <v>15295.1658323992</v>
      </c>
      <c r="M20" s="51">
        <v>16824.2943230932</v>
      </c>
      <c r="N20" s="51">
        <v>13236.7346114308</v>
      </c>
      <c r="O20" s="51">
        <v>17139.108693333099</v>
      </c>
      <c r="P20" s="51">
        <v>16893.795616980002</v>
      </c>
      <c r="Q20" s="51">
        <v>19848.670535667399</v>
      </c>
      <c r="R20" s="51">
        <v>22280.658092679401</v>
      </c>
      <c r="S20" s="51">
        <v>18364.732487586502</v>
      </c>
      <c r="T20" s="51">
        <v>18149.9272535087</v>
      </c>
      <c r="U20" s="51">
        <v>19746.640659144301</v>
      </c>
      <c r="V20" s="51">
        <v>18131.177187098201</v>
      </c>
      <c r="W20" s="51">
        <v>20429.945456699599</v>
      </c>
      <c r="X20" s="51">
        <v>23146.416702073599</v>
      </c>
      <c r="Y20" s="51">
        <v>23087.935093394899</v>
      </c>
      <c r="Z20" s="51">
        <v>18321.559802889999</v>
      </c>
      <c r="AA20" s="51">
        <v>24170.2434456753</v>
      </c>
      <c r="AB20" s="51">
        <v>23625.9508284699</v>
      </c>
      <c r="AC20" s="51">
        <v>24498.756473903999</v>
      </c>
      <c r="AD20" s="51">
        <v>22393.7053339956</v>
      </c>
      <c r="AE20" s="51">
        <v>20368.004667515499</v>
      </c>
      <c r="AF20" s="51">
        <v>20619.0707265497</v>
      </c>
      <c r="AG20" s="51">
        <v>18220.745472309201</v>
      </c>
      <c r="AH20" s="51">
        <v>20838.538654866199</v>
      </c>
      <c r="AI20" s="51">
        <v>23195.1194959655</v>
      </c>
      <c r="AJ20" s="51">
        <v>24077.703186799401</v>
      </c>
      <c r="AK20" s="51">
        <v>23977.652151168</v>
      </c>
      <c r="AL20" s="51">
        <v>25321.129083234198</v>
      </c>
      <c r="AM20" s="51">
        <v>24581.663030604101</v>
      </c>
      <c r="AN20" s="51">
        <v>25244.327344936701</v>
      </c>
      <c r="AO20" s="51">
        <v>25488.956622233301</v>
      </c>
      <c r="AP20" s="51">
        <v>28084.0389450896</v>
      </c>
      <c r="AQ20" s="51">
        <v>26307.1432665094</v>
      </c>
      <c r="AR20" s="51">
        <v>26755.1283714479</v>
      </c>
      <c r="AS20" s="51">
        <v>28622.292127010602</v>
      </c>
      <c r="AT20" s="51">
        <v>29316.831427503901</v>
      </c>
      <c r="AU20" s="51">
        <v>28075.7921308724</v>
      </c>
      <c r="AV20" s="51">
        <v>28636.390296284899</v>
      </c>
      <c r="AW20" s="51">
        <v>26450.928807178701</v>
      </c>
      <c r="AX20" s="51">
        <v>26541.605558121999</v>
      </c>
      <c r="AY20" s="51">
        <v>27800.480969483699</v>
      </c>
      <c r="AZ20" s="51">
        <v>24814.143407411899</v>
      </c>
      <c r="BA20" s="51">
        <v>27922.6161807434</v>
      </c>
      <c r="BB20" s="51">
        <v>21915.638817512499</v>
      </c>
      <c r="BC20" s="51">
        <v>21761.7137071824</v>
      </c>
      <c r="BD20" s="51">
        <v>22997.1945202262</v>
      </c>
      <c r="BE20" s="51">
        <v>21364.8857539333</v>
      </c>
      <c r="BF20" s="51">
        <v>23882.073531243801</v>
      </c>
      <c r="BG20" s="51">
        <v>22512.292872846901</v>
      </c>
      <c r="BH20" s="51">
        <v>20420.664816091699</v>
      </c>
      <c r="BI20" s="51">
        <v>20117.547350419001</v>
      </c>
      <c r="BJ20" s="51">
        <v>18652.831323599399</v>
      </c>
      <c r="BK20" s="51">
        <v>19790.2067280109</v>
      </c>
      <c r="BL20" s="51">
        <v>20408.060412721799</v>
      </c>
      <c r="BM20" s="51">
        <v>22014.583898782799</v>
      </c>
      <c r="BN20" s="51">
        <v>19724.624044290998</v>
      </c>
      <c r="BO20" s="51">
        <v>21872.842616331101</v>
      </c>
      <c r="BP20" s="51">
        <v>21556.0279457783</v>
      </c>
      <c r="BQ20" s="51">
        <v>22525.877221574799</v>
      </c>
      <c r="BR20" s="51">
        <v>25005.920648337298</v>
      </c>
      <c r="BS20" s="51">
        <v>24914.0657780685</v>
      </c>
      <c r="BT20" s="51">
        <v>26215.9288492866</v>
      </c>
      <c r="BU20" s="51">
        <v>25180.118271231098</v>
      </c>
      <c r="BV20" s="51">
        <v>25929.3353002242</v>
      </c>
      <c r="BW20" s="51">
        <v>21573.460807173899</v>
      </c>
      <c r="BX20" s="51">
        <v>19909.328334452599</v>
      </c>
      <c r="BY20" s="51">
        <v>18085.4222907939</v>
      </c>
      <c r="BZ20" s="51">
        <v>17074.612395381198</v>
      </c>
      <c r="CA20" s="51">
        <v>17280.314188172299</v>
      </c>
      <c r="CB20" s="51">
        <v>13620.9285111264</v>
      </c>
      <c r="CC20" s="51">
        <v>14192.2522640935</v>
      </c>
      <c r="CD20" s="51">
        <v>12829.446840139401</v>
      </c>
      <c r="CE20" s="51">
        <v>10344.6162773617</v>
      </c>
      <c r="CF20" s="51">
        <v>10184.452352287301</v>
      </c>
      <c r="CG20" s="51">
        <v>8895.4888780102792</v>
      </c>
      <c r="CH20" s="51">
        <v>5484.4485585349103</v>
      </c>
      <c r="CI20" s="51">
        <v>6323.7398652335496</v>
      </c>
      <c r="CJ20" s="51">
        <v>7573.5334545691503</v>
      </c>
      <c r="CK20" s="51">
        <v>7843.88753238354</v>
      </c>
      <c r="CL20" s="51">
        <v>8960.7869878433794</v>
      </c>
      <c r="CM20" s="51">
        <v>8249.2054045677196</v>
      </c>
      <c r="CN20" s="51">
        <v>8098.5784281487804</v>
      </c>
      <c r="CO20" s="51">
        <v>8414.9027894349001</v>
      </c>
      <c r="CP20" s="51">
        <v>6332.49561404633</v>
      </c>
      <c r="CQ20" s="51">
        <v>6787.5980307237096</v>
      </c>
      <c r="CR20" s="51">
        <v>6553.8621874174096</v>
      </c>
      <c r="CS20" s="51">
        <v>8309.0132164238403</v>
      </c>
      <c r="CT20" s="51">
        <v>7594.3953900419201</v>
      </c>
      <c r="CU20" s="51">
        <v>8093.9716759577404</v>
      </c>
      <c r="CV20" s="51">
        <v>7928.5787537706001</v>
      </c>
      <c r="CW20" s="51">
        <v>8522.6937133859992</v>
      </c>
      <c r="CX20" s="51">
        <v>9339.4382156123302</v>
      </c>
      <c r="CY20" s="51">
        <v>10469.422101813499</v>
      </c>
      <c r="CZ20" s="51">
        <v>11860.646134598201</v>
      </c>
      <c r="DA20" s="51">
        <v>13200.861463138601</v>
      </c>
      <c r="DB20" s="51">
        <v>10521.203566317899</v>
      </c>
      <c r="DC20" s="51">
        <v>11281.8477885389</v>
      </c>
      <c r="DD20" s="51">
        <v>10942.371249370701</v>
      </c>
      <c r="DE20" s="51">
        <v>11013.299314612101</v>
      </c>
      <c r="DF20" s="51">
        <v>8916.9854175393393</v>
      </c>
      <c r="DG20" s="51">
        <v>11620.8202746508</v>
      </c>
      <c r="DH20" s="51">
        <v>12366.541385992499</v>
      </c>
      <c r="DI20" s="51">
        <v>12805.7478112636</v>
      </c>
      <c r="DJ20" s="51">
        <v>11959.109258694099</v>
      </c>
      <c r="DK20" s="51">
        <v>12031.9598176093</v>
      </c>
      <c r="DL20" s="51">
        <v>10849.821487286899</v>
      </c>
      <c r="DM20" s="51">
        <v>11501.2004908709</v>
      </c>
      <c r="DN20" s="51">
        <v>13438.785693956699</v>
      </c>
      <c r="DO20" s="51">
        <v>11119.770970573099</v>
      </c>
      <c r="DP20" s="51">
        <v>14326.0310283034</v>
      </c>
      <c r="DQ20" s="51">
        <v>12354.668947309799</v>
      </c>
      <c r="DR20" s="51">
        <v>13059.2831952901</v>
      </c>
    </row>
    <row r="21" spans="1:122" x14ac:dyDescent="0.25">
      <c r="A21" s="6" t="s">
        <v>129</v>
      </c>
      <c r="B21" s="57" t="s">
        <v>156</v>
      </c>
      <c r="C21" s="52" t="s">
        <v>138</v>
      </c>
      <c r="D21" s="6" t="s">
        <v>144</v>
      </c>
      <c r="E21" s="6" t="s">
        <v>148</v>
      </c>
      <c r="F21" s="6" t="s">
        <v>152</v>
      </c>
      <c r="G21" s="6">
        <v>31080</v>
      </c>
      <c r="H21" s="49">
        <v>30041</v>
      </c>
      <c r="I21" s="50">
        <v>43282.021527777775</v>
      </c>
      <c r="J21" s="51">
        <v>23902.3510968558</v>
      </c>
      <c r="K21" s="51">
        <v>15659.388770633001</v>
      </c>
      <c r="L21" s="51">
        <v>12201.6398256384</v>
      </c>
      <c r="M21" s="51">
        <v>10226.1115354266</v>
      </c>
      <c r="N21" s="51">
        <v>9621.9697185306504</v>
      </c>
      <c r="O21" s="51">
        <v>13252.3488694752</v>
      </c>
      <c r="P21" s="51">
        <v>12060.7342495757</v>
      </c>
      <c r="Q21" s="51">
        <v>11434.0003942576</v>
      </c>
      <c r="R21" s="51">
        <v>12754.5856981013</v>
      </c>
      <c r="S21" s="51">
        <v>12677.984680073299</v>
      </c>
      <c r="T21" s="51">
        <v>11591.6536668396</v>
      </c>
      <c r="U21" s="51">
        <v>10636.3843373901</v>
      </c>
      <c r="V21" s="51">
        <v>9971.3345603859307</v>
      </c>
      <c r="W21" s="51">
        <v>10346.751560398299</v>
      </c>
      <c r="X21" s="51">
        <v>9244.34096545373</v>
      </c>
      <c r="Y21" s="51">
        <v>10252.454462801899</v>
      </c>
      <c r="Z21" s="51">
        <v>13159.456893598101</v>
      </c>
      <c r="AA21" s="51">
        <v>13766.4699796738</v>
      </c>
      <c r="AB21" s="51">
        <v>14019.1133711156</v>
      </c>
      <c r="AC21" s="51">
        <v>13103.181553381301</v>
      </c>
      <c r="AD21" s="51">
        <v>10110.5792642822</v>
      </c>
      <c r="AE21" s="51">
        <v>11140.846514401401</v>
      </c>
      <c r="AF21" s="51">
        <v>12183.875820346</v>
      </c>
      <c r="AG21" s="51">
        <v>12314.883175905699</v>
      </c>
      <c r="AH21" s="51">
        <v>11531.516822372099</v>
      </c>
      <c r="AI21" s="51">
        <v>11736.0708606916</v>
      </c>
      <c r="AJ21" s="51">
        <v>13584.107491647799</v>
      </c>
      <c r="AK21" s="51">
        <v>12524.5679717239</v>
      </c>
      <c r="AL21" s="51">
        <v>14551.495411594</v>
      </c>
      <c r="AM21" s="51">
        <v>14311.8174400719</v>
      </c>
      <c r="AN21" s="51">
        <v>14899.840245417599</v>
      </c>
      <c r="AO21" s="51">
        <v>16921.329634532402</v>
      </c>
      <c r="AP21" s="51">
        <v>14194.092893180199</v>
      </c>
      <c r="AQ21" s="51">
        <v>13622.5374753085</v>
      </c>
      <c r="AR21" s="51">
        <v>15046.593186155</v>
      </c>
      <c r="AS21" s="51">
        <v>14244.083659026301</v>
      </c>
      <c r="AT21" s="51">
        <v>14310.6890390422</v>
      </c>
      <c r="AU21" s="51">
        <v>15852.649374430401</v>
      </c>
      <c r="AV21" s="51">
        <v>15625.456806665699</v>
      </c>
      <c r="AW21" s="51">
        <v>15083.5659021754</v>
      </c>
      <c r="AX21" s="51">
        <v>16083.132721309499</v>
      </c>
      <c r="AY21" s="51">
        <v>15445.037529090499</v>
      </c>
      <c r="AZ21" s="51">
        <v>13771.730514863701</v>
      </c>
      <c r="BA21" s="51">
        <v>15376.607802104099</v>
      </c>
      <c r="BB21" s="51">
        <v>15901.1274759962</v>
      </c>
      <c r="BC21" s="51">
        <v>14156.7974201818</v>
      </c>
      <c r="BD21" s="51">
        <v>13406.227418476101</v>
      </c>
      <c r="BE21" s="51">
        <v>13113.724493597399</v>
      </c>
      <c r="BF21" s="51">
        <v>16149.247123801901</v>
      </c>
      <c r="BG21" s="51">
        <v>14053.615807521501</v>
      </c>
      <c r="BH21" s="51">
        <v>15301.8411806026</v>
      </c>
      <c r="BI21" s="51">
        <v>15755.4966966018</v>
      </c>
      <c r="BJ21" s="51">
        <v>15960.263597882</v>
      </c>
      <c r="BK21" s="51">
        <v>16305.599372607499</v>
      </c>
      <c r="BL21" s="51">
        <v>15847.0170638523</v>
      </c>
      <c r="BM21" s="51">
        <v>20301.76953012</v>
      </c>
      <c r="BN21" s="51">
        <v>19898.1544269408</v>
      </c>
      <c r="BO21" s="51">
        <v>17325.462194592401</v>
      </c>
      <c r="BP21" s="51">
        <v>16779.551233656999</v>
      </c>
      <c r="BQ21" s="51">
        <v>16705.7527472613</v>
      </c>
      <c r="BR21" s="51">
        <v>15284.910380625901</v>
      </c>
      <c r="BS21" s="51">
        <v>15105.1385917099</v>
      </c>
      <c r="BT21" s="51">
        <v>17122.648950455699</v>
      </c>
      <c r="BU21" s="51">
        <v>16999.2995357816</v>
      </c>
      <c r="BV21" s="51">
        <v>17337.3674747023</v>
      </c>
      <c r="BW21" s="51">
        <v>15572.1461382816</v>
      </c>
      <c r="BX21" s="51">
        <v>12752.9229888679</v>
      </c>
      <c r="BY21" s="51">
        <v>10997.413410650301</v>
      </c>
      <c r="BZ21" s="51">
        <v>10452.366921302901</v>
      </c>
      <c r="CA21" s="51">
        <v>10804.300176444</v>
      </c>
      <c r="CB21" s="51">
        <v>9063.3806597568891</v>
      </c>
      <c r="CC21" s="51">
        <v>6695.3527989204104</v>
      </c>
      <c r="CD21" s="51">
        <v>6169.6242397276401</v>
      </c>
      <c r="CE21" s="51">
        <v>5791.90942019252</v>
      </c>
      <c r="CF21" s="51">
        <v>4733.2935412337501</v>
      </c>
      <c r="CG21" s="51">
        <v>3639.7436597440501</v>
      </c>
      <c r="CH21" s="51">
        <v>2942.6902275043099</v>
      </c>
      <c r="CI21" s="51">
        <v>4064.4491213020501</v>
      </c>
      <c r="CJ21" s="51">
        <v>4089.0387304967198</v>
      </c>
      <c r="CK21" s="51">
        <v>3836.88935222181</v>
      </c>
      <c r="CL21" s="51">
        <v>3964.6855220438201</v>
      </c>
      <c r="CM21" s="51">
        <v>4042.11916122515</v>
      </c>
      <c r="CN21" s="51">
        <v>4031.9643326760602</v>
      </c>
      <c r="CO21" s="51">
        <v>4258.5627953343301</v>
      </c>
      <c r="CP21" s="51">
        <v>4985.1301616127203</v>
      </c>
      <c r="CQ21" s="51">
        <v>5014.91746917416</v>
      </c>
      <c r="CR21" s="51">
        <v>3675.1401264620199</v>
      </c>
      <c r="CS21" s="51">
        <v>3740.6837366005798</v>
      </c>
      <c r="CT21" s="51">
        <v>4142.3218615108299</v>
      </c>
      <c r="CU21" s="51">
        <v>4396.2247022462197</v>
      </c>
      <c r="CV21" s="51">
        <v>5019.5008766240999</v>
      </c>
      <c r="CW21" s="51">
        <v>6919.5862384087504</v>
      </c>
      <c r="CX21" s="51">
        <v>7576.7249034488896</v>
      </c>
      <c r="CY21" s="51">
        <v>6128.7874223852896</v>
      </c>
      <c r="CZ21" s="51">
        <v>7994.6112008862101</v>
      </c>
      <c r="DA21" s="51">
        <v>8080.4003147866097</v>
      </c>
      <c r="DB21" s="51">
        <v>9380.6810366472</v>
      </c>
      <c r="DC21" s="51">
        <v>8732.3592259290599</v>
      </c>
      <c r="DD21" s="51">
        <v>8565.0785347883102</v>
      </c>
      <c r="DE21" s="51">
        <v>8795.3056464450201</v>
      </c>
      <c r="DF21" s="51">
        <v>8005.8900931599201</v>
      </c>
      <c r="DG21" s="51">
        <v>9425.6528013362804</v>
      </c>
      <c r="DH21" s="51">
        <v>8309.4997343004597</v>
      </c>
      <c r="DI21" s="51">
        <v>8959.4992747065298</v>
      </c>
      <c r="DJ21" s="51">
        <v>9110.5254173916292</v>
      </c>
      <c r="DK21" s="51">
        <v>8765.4554917732403</v>
      </c>
      <c r="DL21" s="51">
        <v>9423.8413759223695</v>
      </c>
      <c r="DM21" s="51">
        <v>10310.460548290001</v>
      </c>
      <c r="DN21" s="51">
        <v>10168.0424646299</v>
      </c>
      <c r="DO21" s="51">
        <v>11412.387864301099</v>
      </c>
      <c r="DP21" s="51">
        <v>10536.8417040677</v>
      </c>
      <c r="DQ21" s="51">
        <v>11563.486596131799</v>
      </c>
      <c r="DR21" s="51">
        <v>12278.2678699772</v>
      </c>
    </row>
    <row r="22" spans="1:122" x14ac:dyDescent="0.25">
      <c r="A22" s="6" t="s">
        <v>130</v>
      </c>
      <c r="B22" s="57" t="s">
        <v>157</v>
      </c>
      <c r="C22" s="52" t="s">
        <v>138</v>
      </c>
      <c r="D22" s="6" t="s">
        <v>144</v>
      </c>
      <c r="E22" s="6" t="s">
        <v>148</v>
      </c>
      <c r="F22" s="6" t="s">
        <v>152</v>
      </c>
      <c r="G22" s="6">
        <v>16980</v>
      </c>
      <c r="H22" s="49">
        <v>30041</v>
      </c>
      <c r="I22" s="50">
        <v>43282.021527777775</v>
      </c>
      <c r="J22" s="51">
        <v>33505.074738572599</v>
      </c>
      <c r="K22" s="51">
        <v>27951.366044975501</v>
      </c>
      <c r="L22" s="51">
        <v>24713.192022355601</v>
      </c>
      <c r="M22" s="51">
        <v>22681.567348719898</v>
      </c>
      <c r="N22" s="51">
        <v>19308.4952421813</v>
      </c>
      <c r="O22" s="51">
        <v>23910.0406499989</v>
      </c>
      <c r="P22" s="51">
        <v>24890.137383944799</v>
      </c>
      <c r="Q22" s="51">
        <v>23284.065587689201</v>
      </c>
      <c r="R22" s="51">
        <v>29128.284376741802</v>
      </c>
      <c r="S22" s="51">
        <v>26893.768687609499</v>
      </c>
      <c r="T22" s="51">
        <v>28429.554308352101</v>
      </c>
      <c r="U22" s="51">
        <v>30809.9081458205</v>
      </c>
      <c r="V22" s="51">
        <v>32247.1811961149</v>
      </c>
      <c r="W22" s="51">
        <v>29665.3662141887</v>
      </c>
      <c r="X22" s="51">
        <v>31497.097281443901</v>
      </c>
      <c r="Y22" s="51">
        <v>36415.012255855698</v>
      </c>
      <c r="Z22" s="51">
        <v>33883.355673359598</v>
      </c>
      <c r="AA22" s="51">
        <v>34749.114953026503</v>
      </c>
      <c r="AB22" s="51">
        <v>33753.968773268898</v>
      </c>
      <c r="AC22" s="51">
        <v>34692.978911345002</v>
      </c>
      <c r="AD22" s="51">
        <v>29001.552151565698</v>
      </c>
      <c r="AE22" s="51">
        <v>27985.0796920951</v>
      </c>
      <c r="AF22" s="51">
        <v>29340.585115915801</v>
      </c>
      <c r="AG22" s="51">
        <v>30976.763410131502</v>
      </c>
      <c r="AH22" s="51">
        <v>32700.892984214501</v>
      </c>
      <c r="AI22" s="51">
        <v>29250.599423417301</v>
      </c>
      <c r="AJ22" s="51">
        <v>30609.454910194301</v>
      </c>
      <c r="AK22" s="51">
        <v>28466.080125243399</v>
      </c>
      <c r="AL22" s="51">
        <v>28066.264961959001</v>
      </c>
      <c r="AM22" s="51">
        <v>27562.255055550799</v>
      </c>
      <c r="AN22" s="51">
        <v>28794.121850649801</v>
      </c>
      <c r="AO22" s="51">
        <v>25506.476002405601</v>
      </c>
      <c r="AP22" s="51">
        <v>31564.8788175058</v>
      </c>
      <c r="AQ22" s="51">
        <v>32481.279256163201</v>
      </c>
      <c r="AR22" s="51">
        <v>29090.744857981601</v>
      </c>
      <c r="AS22" s="51">
        <v>33560.570783441297</v>
      </c>
      <c r="AT22" s="51">
        <v>34669.421850527702</v>
      </c>
      <c r="AU22" s="51">
        <v>32449.0583808845</v>
      </c>
      <c r="AV22" s="51">
        <v>33461.084238002499</v>
      </c>
      <c r="AW22" s="51">
        <v>39834.161280569897</v>
      </c>
      <c r="AX22" s="51">
        <v>35971.171894906904</v>
      </c>
      <c r="AY22" s="51">
        <v>33950.357040065101</v>
      </c>
      <c r="AZ22" s="51">
        <v>31161.5957900713</v>
      </c>
      <c r="BA22" s="51">
        <v>29212.0500583824</v>
      </c>
      <c r="BB22" s="51">
        <v>34423.8928942606</v>
      </c>
      <c r="BC22" s="51">
        <v>34462.047338397701</v>
      </c>
      <c r="BD22" s="51">
        <v>32624.822122607799</v>
      </c>
      <c r="BE22" s="51">
        <v>33396.917798466202</v>
      </c>
      <c r="BF22" s="51">
        <v>36975.614304473202</v>
      </c>
      <c r="BG22" s="51">
        <v>34664.547715691398</v>
      </c>
      <c r="BH22" s="51">
        <v>32899.994878152604</v>
      </c>
      <c r="BI22" s="51">
        <v>38419.558756119499</v>
      </c>
      <c r="BJ22" s="51">
        <v>37770.434159561402</v>
      </c>
      <c r="BK22" s="51">
        <v>36046.3018966319</v>
      </c>
      <c r="BL22" s="51">
        <v>39306.131263512201</v>
      </c>
      <c r="BM22" s="51">
        <v>40495.820740401701</v>
      </c>
      <c r="BN22" s="51">
        <v>37098.549227034899</v>
      </c>
      <c r="BO22" s="51">
        <v>35247.492970863801</v>
      </c>
      <c r="BP22" s="51">
        <v>39118.013094280301</v>
      </c>
      <c r="BQ22" s="51">
        <v>37241.776202130997</v>
      </c>
      <c r="BR22" s="51">
        <v>38891.898077718302</v>
      </c>
      <c r="BS22" s="51">
        <v>38635.037407725802</v>
      </c>
      <c r="BT22" s="51">
        <v>44458.588619650298</v>
      </c>
      <c r="BU22" s="51">
        <v>39658.699015093203</v>
      </c>
      <c r="BV22" s="51">
        <v>41174.409739928298</v>
      </c>
      <c r="BW22" s="51">
        <v>36938.383582877002</v>
      </c>
      <c r="BX22" s="51">
        <v>29700.3513614105</v>
      </c>
      <c r="BY22" s="51">
        <v>24700.932837167798</v>
      </c>
      <c r="BZ22" s="51">
        <v>21643.243643893398</v>
      </c>
      <c r="CA22" s="51">
        <v>22926.307635311801</v>
      </c>
      <c r="CB22" s="51">
        <v>19705.396830884099</v>
      </c>
      <c r="CC22" s="51">
        <v>15608.190708897</v>
      </c>
      <c r="CD22" s="51">
        <v>10378.333966379399</v>
      </c>
      <c r="CE22" s="51">
        <v>9445.5441592219904</v>
      </c>
      <c r="CF22" s="51">
        <v>8285.2387598581699</v>
      </c>
      <c r="CG22" s="51">
        <v>6129.82086208279</v>
      </c>
      <c r="CH22" s="51">
        <v>3856.7157434600699</v>
      </c>
      <c r="CI22" s="51">
        <v>4363.51093037192</v>
      </c>
      <c r="CJ22" s="51">
        <v>4658.8892655043901</v>
      </c>
      <c r="CK22" s="51">
        <v>4633.1032323167701</v>
      </c>
      <c r="CL22" s="51">
        <v>5333.2299798223603</v>
      </c>
      <c r="CM22" s="51">
        <v>4636.3566597128402</v>
      </c>
      <c r="CN22" s="51">
        <v>4280.4723300471996</v>
      </c>
      <c r="CO22" s="51">
        <v>3890.38944404018</v>
      </c>
      <c r="CP22" s="51">
        <v>4284.8756831462697</v>
      </c>
      <c r="CQ22" s="51">
        <v>4173.7415594541098</v>
      </c>
      <c r="CR22" s="51">
        <v>3862.1099360082599</v>
      </c>
      <c r="CS22" s="51">
        <v>5749.4875171705899</v>
      </c>
      <c r="CT22" s="51">
        <v>5305.7342562836002</v>
      </c>
      <c r="CU22" s="51">
        <v>5359.4896744461803</v>
      </c>
      <c r="CV22" s="51">
        <v>6186.64591322458</v>
      </c>
      <c r="CW22" s="51">
        <v>6885.1578382078196</v>
      </c>
      <c r="CX22" s="51">
        <v>6437.9740168213002</v>
      </c>
      <c r="CY22" s="51">
        <v>6666.6406986045404</v>
      </c>
      <c r="CZ22" s="51">
        <v>7226.5464103417298</v>
      </c>
      <c r="DA22" s="51">
        <v>8265.7411739695999</v>
      </c>
      <c r="DB22" s="51">
        <v>6448.0721907446996</v>
      </c>
      <c r="DC22" s="51">
        <v>8424.8441508393207</v>
      </c>
      <c r="DD22" s="51">
        <v>8000.3516024147502</v>
      </c>
      <c r="DE22" s="51">
        <v>8783.3092398023691</v>
      </c>
      <c r="DF22" s="51">
        <v>6770.0732060656701</v>
      </c>
      <c r="DG22" s="51">
        <v>8361.0783319882303</v>
      </c>
      <c r="DH22" s="51">
        <v>8047.2741016091204</v>
      </c>
      <c r="DI22" s="51">
        <v>8084.3204048485304</v>
      </c>
      <c r="DJ22" s="51">
        <v>9795.5041015037805</v>
      </c>
      <c r="DK22" s="51">
        <v>8268.4603893538006</v>
      </c>
      <c r="DL22" s="51">
        <v>8098.33500735081</v>
      </c>
      <c r="DM22" s="51">
        <v>9261.7535777917401</v>
      </c>
      <c r="DN22" s="51">
        <v>9836.1548641068493</v>
      </c>
      <c r="DO22" s="51">
        <v>9171.9068549187996</v>
      </c>
      <c r="DP22" s="51">
        <v>8434.91884571216</v>
      </c>
      <c r="DQ22" s="51">
        <v>9112.3645999465407</v>
      </c>
      <c r="DR22" s="51">
        <v>9388.9758644063604</v>
      </c>
    </row>
    <row r="23" spans="1:122" x14ac:dyDescent="0.25">
      <c r="A23" s="48" t="s">
        <v>131</v>
      </c>
      <c r="B23" s="57" t="s">
        <v>158</v>
      </c>
      <c r="C23" s="52" t="s">
        <v>138</v>
      </c>
      <c r="D23" s="6" t="s">
        <v>144</v>
      </c>
      <c r="E23" s="6" t="s">
        <v>148</v>
      </c>
      <c r="F23" s="6" t="s">
        <v>152</v>
      </c>
      <c r="G23" s="6">
        <v>37980</v>
      </c>
      <c r="H23" s="49">
        <v>30041</v>
      </c>
      <c r="I23" s="50">
        <v>43282.021527777775</v>
      </c>
      <c r="J23" s="51">
        <v>20295.026524461198</v>
      </c>
      <c r="K23" s="51">
        <v>14587.3925840584</v>
      </c>
      <c r="L23" s="51">
        <v>12769.5964445926</v>
      </c>
      <c r="M23" s="51">
        <v>12099.4945665098</v>
      </c>
      <c r="N23" s="51">
        <v>9987.0959660906501</v>
      </c>
      <c r="O23" s="51">
        <v>13170.9093750458</v>
      </c>
      <c r="P23" s="51">
        <v>13222.119400043101</v>
      </c>
      <c r="Q23" s="51">
        <v>15263.1315077585</v>
      </c>
      <c r="R23" s="51">
        <v>16482.3336926269</v>
      </c>
      <c r="S23" s="51">
        <v>14768.0964555296</v>
      </c>
      <c r="T23" s="51">
        <v>15684.518006190099</v>
      </c>
      <c r="U23" s="51">
        <v>15825.7887829109</v>
      </c>
      <c r="V23" s="51">
        <v>15096.4794068672</v>
      </c>
      <c r="W23" s="51">
        <v>17101.778871988699</v>
      </c>
      <c r="X23" s="51">
        <v>18172.823026742</v>
      </c>
      <c r="Y23" s="51">
        <v>17793.7017680469</v>
      </c>
      <c r="Z23" s="51">
        <v>15292.9486603612</v>
      </c>
      <c r="AA23" s="51">
        <v>18694.089571946999</v>
      </c>
      <c r="AB23" s="51">
        <v>17616.348360279699</v>
      </c>
      <c r="AC23" s="51">
        <v>18218.436583563402</v>
      </c>
      <c r="AD23" s="51">
        <v>16798.906137052199</v>
      </c>
      <c r="AE23" s="51">
        <v>13890.826242839499</v>
      </c>
      <c r="AF23" s="51">
        <v>15556.4617329914</v>
      </c>
      <c r="AG23" s="51">
        <v>13953.2163740256</v>
      </c>
      <c r="AH23" s="51">
        <v>14578.0927379901</v>
      </c>
      <c r="AI23" s="51">
        <v>16951.252234777101</v>
      </c>
      <c r="AJ23" s="51">
        <v>16119.390233337799</v>
      </c>
      <c r="AK23" s="51">
        <v>15475.621519345899</v>
      </c>
      <c r="AL23" s="51">
        <v>16446.021773399501</v>
      </c>
      <c r="AM23" s="51">
        <v>15032.0330878738</v>
      </c>
      <c r="AN23" s="51">
        <v>16324.518151231799</v>
      </c>
      <c r="AO23" s="51">
        <v>16954.541751286401</v>
      </c>
      <c r="AP23" s="51">
        <v>19012.917289198002</v>
      </c>
      <c r="AQ23" s="51">
        <v>17238.987519517701</v>
      </c>
      <c r="AR23" s="51">
        <v>17511.360257434</v>
      </c>
      <c r="AS23" s="51">
        <v>17752.841388893201</v>
      </c>
      <c r="AT23" s="51">
        <v>17945.580593871098</v>
      </c>
      <c r="AU23" s="51">
        <v>17203.7083731087</v>
      </c>
      <c r="AV23" s="51">
        <v>16742.275014794599</v>
      </c>
      <c r="AW23" s="51">
        <v>16966.993701474701</v>
      </c>
      <c r="AX23" s="51">
        <v>16091.787825860099</v>
      </c>
      <c r="AY23" s="51">
        <v>15822.3423936953</v>
      </c>
      <c r="AZ23" s="51">
        <v>14726.843103007801</v>
      </c>
      <c r="BA23" s="51">
        <v>15564.058663195799</v>
      </c>
      <c r="BB23" s="51">
        <v>13649.079933432</v>
      </c>
      <c r="BC23" s="51">
        <v>14037.656298310199</v>
      </c>
      <c r="BD23" s="51">
        <v>15307.047014604001</v>
      </c>
      <c r="BE23" s="51">
        <v>13944.671069137399</v>
      </c>
      <c r="BF23" s="51">
        <v>16487.366440670899</v>
      </c>
      <c r="BG23" s="51">
        <v>15870.9404176065</v>
      </c>
      <c r="BH23" s="51">
        <v>14809.525343266399</v>
      </c>
      <c r="BI23" s="51">
        <v>14840.741882665099</v>
      </c>
      <c r="BJ23" s="51">
        <v>14004.094956598101</v>
      </c>
      <c r="BK23" s="51">
        <v>13857.9018502873</v>
      </c>
      <c r="BL23" s="51">
        <v>14265.0244389085</v>
      </c>
      <c r="BM23" s="51">
        <v>15986.0902625778</v>
      </c>
      <c r="BN23" s="51">
        <v>14426.392031323599</v>
      </c>
      <c r="BO23" s="51">
        <v>15653.8171960001</v>
      </c>
      <c r="BP23" s="51">
        <v>14928.0407350813</v>
      </c>
      <c r="BQ23" s="51">
        <v>15512.367590682699</v>
      </c>
      <c r="BR23" s="51">
        <v>15029.1201263037</v>
      </c>
      <c r="BS23" s="51">
        <v>15944.924442679599</v>
      </c>
      <c r="BT23" s="51">
        <v>16785.029222935202</v>
      </c>
      <c r="BU23" s="51">
        <v>16339.076714565999</v>
      </c>
      <c r="BV23" s="51">
        <v>16556.174783456099</v>
      </c>
      <c r="BW23" s="51">
        <v>13440.9373803827</v>
      </c>
      <c r="BX23" s="51">
        <v>12479.6244047905</v>
      </c>
      <c r="BY23" s="51">
        <v>11569.7837697416</v>
      </c>
      <c r="BZ23" s="51">
        <v>11300.224880347399</v>
      </c>
      <c r="CA23" s="51">
        <v>12191.677839571399</v>
      </c>
      <c r="CB23" s="51">
        <v>9334.1428848995602</v>
      </c>
      <c r="CC23" s="51">
        <v>9093.1121401445907</v>
      </c>
      <c r="CD23" s="51">
        <v>9365.1589527716005</v>
      </c>
      <c r="CE23" s="51">
        <v>7945.2005487513898</v>
      </c>
      <c r="CF23" s="51">
        <v>7458.8813246070404</v>
      </c>
      <c r="CG23" s="51">
        <v>6123.9693619066502</v>
      </c>
      <c r="CH23" s="51">
        <v>3862.0018569243098</v>
      </c>
      <c r="CI23" s="51">
        <v>4448.65706541287</v>
      </c>
      <c r="CJ23" s="51">
        <v>5420.5079604991797</v>
      </c>
      <c r="CK23" s="51">
        <v>5448.9894317255303</v>
      </c>
      <c r="CL23" s="51">
        <v>6459.3131678403497</v>
      </c>
      <c r="CM23" s="51">
        <v>5431.6068281158696</v>
      </c>
      <c r="CN23" s="51">
        <v>4879.1891406410996</v>
      </c>
      <c r="CO23" s="51">
        <v>5604.9848520370797</v>
      </c>
      <c r="CP23" s="51">
        <v>4415.0552475138102</v>
      </c>
      <c r="CQ23" s="51">
        <v>4483.1239465259596</v>
      </c>
      <c r="CR23" s="51">
        <v>4303.0235414955696</v>
      </c>
      <c r="CS23" s="51">
        <v>5301.1930536383297</v>
      </c>
      <c r="CT23" s="51">
        <v>5289.6122616677803</v>
      </c>
      <c r="CU23" s="51">
        <v>5372.6114335811999</v>
      </c>
      <c r="CV23" s="51">
        <v>5472.5387111966402</v>
      </c>
      <c r="CW23" s="51">
        <v>5649.7670681400896</v>
      </c>
      <c r="CX23" s="51">
        <v>6469.9468708349696</v>
      </c>
      <c r="CY23" s="51">
        <v>6729.2946599446404</v>
      </c>
      <c r="CZ23" s="51">
        <v>6265.1833795018802</v>
      </c>
      <c r="DA23" s="51">
        <v>6270.5450769258896</v>
      </c>
      <c r="DB23" s="51">
        <v>5139.4498540425602</v>
      </c>
      <c r="DC23" s="51">
        <v>5903.7204707648498</v>
      </c>
      <c r="DD23" s="51">
        <v>6266.04269641685</v>
      </c>
      <c r="DE23" s="51">
        <v>6562.6085228866204</v>
      </c>
      <c r="DF23" s="51">
        <v>5572.2278031014503</v>
      </c>
      <c r="DG23" s="51">
        <v>6533.5053706021999</v>
      </c>
      <c r="DH23" s="51">
        <v>7196.63312541081</v>
      </c>
      <c r="DI23" s="51">
        <v>7666.8645009567399</v>
      </c>
      <c r="DJ23" s="51">
        <v>7357.2380422549004</v>
      </c>
      <c r="DK23" s="51">
        <v>7837.3719078342101</v>
      </c>
      <c r="DL23" s="51">
        <v>7276.1224609137398</v>
      </c>
      <c r="DM23" s="51">
        <v>7810.19606562437</v>
      </c>
      <c r="DN23" s="51">
        <v>8442.47298686473</v>
      </c>
      <c r="DO23" s="51">
        <v>7381.5204584010298</v>
      </c>
      <c r="DP23" s="51">
        <v>8964.3378200741699</v>
      </c>
      <c r="DQ23" s="51">
        <v>7704.2466110497398</v>
      </c>
      <c r="DR23" s="51">
        <v>7839.7734686450503</v>
      </c>
    </row>
    <row r="24" spans="1:122" x14ac:dyDescent="0.25">
      <c r="A24" s="6" t="s">
        <v>132</v>
      </c>
      <c r="B24" s="57" t="s">
        <v>159</v>
      </c>
      <c r="C24" s="52" t="s">
        <v>138</v>
      </c>
      <c r="D24" s="6" t="s">
        <v>144</v>
      </c>
      <c r="E24" s="6" t="s">
        <v>148</v>
      </c>
      <c r="F24" s="6" t="s">
        <v>152</v>
      </c>
      <c r="G24" s="6">
        <v>19820</v>
      </c>
      <c r="H24" s="49">
        <v>30041</v>
      </c>
      <c r="I24" s="50">
        <v>43282.021527777775</v>
      </c>
      <c r="J24" s="51">
        <v>16544.402321879701</v>
      </c>
      <c r="K24" s="51">
        <v>13231.024050849001</v>
      </c>
      <c r="L24" s="51">
        <v>12019.4733503316</v>
      </c>
      <c r="M24" s="51">
        <v>10644.9390154173</v>
      </c>
      <c r="N24" s="51">
        <v>8818.6722055908995</v>
      </c>
      <c r="O24" s="51">
        <v>11921.5493014152</v>
      </c>
      <c r="P24" s="51">
        <v>12732.0038992434</v>
      </c>
      <c r="Q24" s="51">
        <v>12951.8846428859</v>
      </c>
      <c r="R24" s="51">
        <v>14038.4480312535</v>
      </c>
      <c r="S24" s="51">
        <v>13277.1986180816</v>
      </c>
      <c r="T24" s="51">
        <v>13289.2476410777</v>
      </c>
      <c r="U24" s="51">
        <v>14757.555387521899</v>
      </c>
      <c r="V24" s="51">
        <v>14263.908948950801</v>
      </c>
      <c r="W24" s="51">
        <v>13068.317682208401</v>
      </c>
      <c r="X24" s="51">
        <v>14717.178250184499</v>
      </c>
      <c r="Y24" s="51">
        <v>16540.6658102045</v>
      </c>
      <c r="Z24" s="51">
        <v>17108.2834651597</v>
      </c>
      <c r="AA24" s="51">
        <v>17104.6444438619</v>
      </c>
      <c r="AB24" s="51">
        <v>16272.8157299906</v>
      </c>
      <c r="AC24" s="51">
        <v>16908.844909309501</v>
      </c>
      <c r="AD24" s="51">
        <v>15700.0213600199</v>
      </c>
      <c r="AE24" s="51">
        <v>15704.2633536498</v>
      </c>
      <c r="AF24" s="51">
        <v>16649.374472169598</v>
      </c>
      <c r="AG24" s="51">
        <v>17726.613952946202</v>
      </c>
      <c r="AH24" s="51">
        <v>19052.002224485801</v>
      </c>
      <c r="AI24" s="51">
        <v>17876.203575065101</v>
      </c>
      <c r="AJ24" s="51">
        <v>18757.227068675202</v>
      </c>
      <c r="AK24" s="51">
        <v>17686.940683723398</v>
      </c>
      <c r="AL24" s="51">
        <v>19420.889287952501</v>
      </c>
      <c r="AM24" s="51">
        <v>17324.249945519499</v>
      </c>
      <c r="AN24" s="51">
        <v>17735.945536303101</v>
      </c>
      <c r="AO24" s="51">
        <v>16926.846081079198</v>
      </c>
      <c r="AP24" s="51">
        <v>20621.793166945601</v>
      </c>
      <c r="AQ24" s="51">
        <v>19673.129477733899</v>
      </c>
      <c r="AR24" s="51">
        <v>18065.444297871702</v>
      </c>
      <c r="AS24" s="51">
        <v>21949.456019367899</v>
      </c>
      <c r="AT24" s="51">
        <v>19075.699304125101</v>
      </c>
      <c r="AU24" s="51">
        <v>19253.795520655302</v>
      </c>
      <c r="AV24" s="51">
        <v>18075.317444119501</v>
      </c>
      <c r="AW24" s="51">
        <v>19983.510618163</v>
      </c>
      <c r="AX24" s="51">
        <v>19154.334188942499</v>
      </c>
      <c r="AY24" s="51">
        <v>18392.476086680701</v>
      </c>
      <c r="AZ24" s="51">
        <v>15951.643141835901</v>
      </c>
      <c r="BA24" s="51">
        <v>15047.529664511299</v>
      </c>
      <c r="BB24" s="51">
        <v>15707.8638669846</v>
      </c>
      <c r="BC24" s="51">
        <v>15329.110075242201</v>
      </c>
      <c r="BD24" s="51">
        <v>15032.058164507</v>
      </c>
      <c r="BE24" s="51">
        <v>14377.814967255399</v>
      </c>
      <c r="BF24" s="51">
        <v>16320.4094928839</v>
      </c>
      <c r="BG24" s="51">
        <v>15571.4709111095</v>
      </c>
      <c r="BH24" s="51">
        <v>15402.242847932999</v>
      </c>
      <c r="BI24" s="51">
        <v>16755.665486632101</v>
      </c>
      <c r="BJ24" s="51">
        <v>16027.2637977053</v>
      </c>
      <c r="BK24" s="51">
        <v>16198.3158809249</v>
      </c>
      <c r="BL24" s="51">
        <v>18462.896482298202</v>
      </c>
      <c r="BM24" s="51">
        <v>18602.234574552</v>
      </c>
      <c r="BN24" s="51">
        <v>19768.615565024898</v>
      </c>
      <c r="BO24" s="51">
        <v>17771.624547962299</v>
      </c>
      <c r="BP24" s="51">
        <v>17892.0928458538</v>
      </c>
      <c r="BQ24" s="51">
        <v>17423.6291576564</v>
      </c>
      <c r="BR24" s="51">
        <v>19202.4534784487</v>
      </c>
      <c r="BS24" s="51">
        <v>15425.239958042301</v>
      </c>
      <c r="BT24" s="51">
        <v>14961.473139931801</v>
      </c>
      <c r="BU24" s="51">
        <v>12103.690307913699</v>
      </c>
      <c r="BV24" s="51">
        <v>11258.6308836955</v>
      </c>
      <c r="BW24" s="51">
        <v>9916.7399156856009</v>
      </c>
      <c r="BX24" s="51">
        <v>7894.8479771290104</v>
      </c>
      <c r="BY24" s="51">
        <v>5907.79595541874</v>
      </c>
      <c r="BZ24" s="51">
        <v>5413.9023453162499</v>
      </c>
      <c r="CA24" s="51">
        <v>4860.8381331448099</v>
      </c>
      <c r="CB24" s="51">
        <v>4200.6346663167396</v>
      </c>
      <c r="CC24" s="51">
        <v>2971.79096101601</v>
      </c>
      <c r="CD24" s="51">
        <v>2601.8349786884201</v>
      </c>
      <c r="CE24" s="51">
        <v>2410.9397184518998</v>
      </c>
      <c r="CF24" s="51">
        <v>2046.454547092</v>
      </c>
      <c r="CG24" s="51">
        <v>1539.85910390137</v>
      </c>
      <c r="CH24" s="51">
        <v>885.50207880523101</v>
      </c>
      <c r="CI24" s="51">
        <v>1090.9303596138</v>
      </c>
      <c r="CJ24" s="51">
        <v>1407.69604269507</v>
      </c>
      <c r="CK24" s="51">
        <v>1535.1190734428201</v>
      </c>
      <c r="CL24" s="51">
        <v>2320.9479513021201</v>
      </c>
      <c r="CM24" s="51">
        <v>1979.41253861</v>
      </c>
      <c r="CN24" s="51">
        <v>2744.9494420599899</v>
      </c>
      <c r="CO24" s="51">
        <v>2902.7032505553798</v>
      </c>
      <c r="CP24" s="51">
        <v>2911.3043733808499</v>
      </c>
      <c r="CQ24" s="51">
        <v>2673.8548357872401</v>
      </c>
      <c r="CR24" s="51">
        <v>2678.1590650827502</v>
      </c>
      <c r="CS24" s="51">
        <v>4291.4957946714403</v>
      </c>
      <c r="CT24" s="51">
        <v>3780.6517250921202</v>
      </c>
      <c r="CU24" s="51">
        <v>4051.4759341406798</v>
      </c>
      <c r="CV24" s="51">
        <v>4351.7953400770402</v>
      </c>
      <c r="CW24" s="51">
        <v>5145.5238169472796</v>
      </c>
      <c r="CX24" s="51">
        <v>5062.3366993746204</v>
      </c>
      <c r="CY24" s="51">
        <v>5127.8441582989699</v>
      </c>
      <c r="CZ24" s="51">
        <v>5478.1784900482999</v>
      </c>
      <c r="DA24" s="51">
        <v>6070.4698325210902</v>
      </c>
      <c r="DB24" s="51">
        <v>4309.2987784903498</v>
      </c>
      <c r="DC24" s="51">
        <v>5556.1943814052802</v>
      </c>
      <c r="DD24" s="51">
        <v>5086.5031326970402</v>
      </c>
      <c r="DE24" s="51">
        <v>5135.0887326796101</v>
      </c>
      <c r="DF24" s="51">
        <v>3831.2238735504102</v>
      </c>
      <c r="DG24" s="51">
        <v>5071.2281416388996</v>
      </c>
      <c r="DH24" s="51">
        <v>5651.9765641474996</v>
      </c>
      <c r="DI24" s="51">
        <v>6171.0057637826503</v>
      </c>
      <c r="DJ24" s="51">
        <v>7592.0902311073796</v>
      </c>
      <c r="DK24" s="51">
        <v>5940.1384596517</v>
      </c>
      <c r="DL24" s="51">
        <v>5609.9858022887402</v>
      </c>
      <c r="DM24" s="51">
        <v>6476.9597014861101</v>
      </c>
      <c r="DN24" s="51">
        <v>7798.2452965230104</v>
      </c>
      <c r="DO24" s="51">
        <v>7413.3166151321202</v>
      </c>
      <c r="DP24" s="51">
        <v>6676.6731254425404</v>
      </c>
      <c r="DQ24" s="51">
        <v>7671.5826252585102</v>
      </c>
      <c r="DR24" s="51">
        <v>7210.06729278684</v>
      </c>
    </row>
    <row r="25" spans="1:122" x14ac:dyDescent="0.25">
      <c r="A25" s="45" t="s">
        <v>163</v>
      </c>
      <c r="B25" s="56" t="s">
        <v>155</v>
      </c>
      <c r="C25" s="46" t="s">
        <v>306</v>
      </c>
      <c r="D25" s="45" t="s">
        <v>307</v>
      </c>
      <c r="E25" s="8" t="s">
        <v>148</v>
      </c>
      <c r="F25" s="8" t="s">
        <v>151</v>
      </c>
      <c r="G25" s="8">
        <v>35620</v>
      </c>
      <c r="H25" s="49">
        <v>38442</v>
      </c>
      <c r="I25" s="54">
        <v>43286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1"/>
      <c r="BR25" s="47">
        <v>19806</v>
      </c>
      <c r="BS25" s="47">
        <v>22534</v>
      </c>
      <c r="BT25" s="47">
        <v>23264</v>
      </c>
      <c r="BU25" s="47">
        <v>18382</v>
      </c>
      <c r="BV25" s="47">
        <v>18587</v>
      </c>
      <c r="BW25" s="47">
        <v>19774</v>
      </c>
      <c r="BX25" s="47">
        <v>20054</v>
      </c>
      <c r="BY25" s="47">
        <v>18928</v>
      </c>
      <c r="BZ25" s="47">
        <v>19027</v>
      </c>
      <c r="CA25" s="47">
        <v>21094</v>
      </c>
      <c r="CB25" s="47">
        <v>20255</v>
      </c>
      <c r="CC25" s="47">
        <v>18974</v>
      </c>
      <c r="CD25" s="47">
        <v>19482</v>
      </c>
      <c r="CE25" s="47">
        <v>21664</v>
      </c>
      <c r="CF25" s="47">
        <v>20496</v>
      </c>
      <c r="CG25" s="47">
        <v>18683</v>
      </c>
      <c r="CH25" s="47">
        <v>18664</v>
      </c>
      <c r="CI25" s="47">
        <v>20362</v>
      </c>
      <c r="CJ25" s="47">
        <v>19552</v>
      </c>
      <c r="CK25" s="47">
        <v>16780</v>
      </c>
      <c r="CL25" s="47">
        <v>17390</v>
      </c>
      <c r="CM25" s="47">
        <v>20875</v>
      </c>
      <c r="CN25" s="47">
        <v>22001</v>
      </c>
      <c r="CO25" s="47">
        <v>19252</v>
      </c>
      <c r="CP25" s="47">
        <v>19011</v>
      </c>
      <c r="CQ25" s="47">
        <v>19467</v>
      </c>
      <c r="CR25" s="47">
        <v>18486</v>
      </c>
      <c r="CS25" s="47">
        <v>17524</v>
      </c>
      <c r="CT25" s="47">
        <v>17792</v>
      </c>
      <c r="CU25" s="47">
        <v>19620</v>
      </c>
      <c r="CV25" s="47">
        <v>19479</v>
      </c>
      <c r="CW25" s="47">
        <v>16700</v>
      </c>
      <c r="CX25" s="47">
        <v>25763</v>
      </c>
      <c r="CY25" s="47">
        <v>22053</v>
      </c>
      <c r="CZ25" s="47">
        <v>21569</v>
      </c>
      <c r="DA25" s="47">
        <v>19976</v>
      </c>
      <c r="DB25" s="47">
        <v>19794</v>
      </c>
      <c r="DC25" s="47">
        <v>23171</v>
      </c>
      <c r="DD25" s="47">
        <v>24944</v>
      </c>
      <c r="DE25" s="47">
        <v>22404</v>
      </c>
      <c r="DF25" s="47">
        <v>21815</v>
      </c>
      <c r="DG25" s="47">
        <v>27724</v>
      </c>
      <c r="DH25" s="47">
        <v>28936</v>
      </c>
      <c r="DI25" s="47">
        <v>28956</v>
      </c>
      <c r="DJ25" s="47">
        <v>28193</v>
      </c>
      <c r="DK25" s="47">
        <v>29446</v>
      </c>
      <c r="DL25" s="47">
        <v>25416</v>
      </c>
      <c r="DM25" s="47">
        <v>23404</v>
      </c>
      <c r="DN25" s="47">
        <v>24124</v>
      </c>
      <c r="DO25" s="47">
        <v>28558</v>
      </c>
      <c r="DP25" s="47">
        <v>30254</v>
      </c>
      <c r="DQ25" s="47">
        <v>28129</v>
      </c>
      <c r="DR25" s="47">
        <v>28349</v>
      </c>
    </row>
    <row r="26" spans="1:122" x14ac:dyDescent="0.25">
      <c r="A26" s="45" t="s">
        <v>163</v>
      </c>
      <c r="B26" s="56" t="s">
        <v>156</v>
      </c>
      <c r="C26" s="46" t="s">
        <v>306</v>
      </c>
      <c r="D26" s="45" t="s">
        <v>307</v>
      </c>
      <c r="E26" s="8" t="s">
        <v>148</v>
      </c>
      <c r="F26" s="8" t="s">
        <v>151</v>
      </c>
      <c r="G26" s="8">
        <v>31080</v>
      </c>
      <c r="H26" s="49">
        <v>38442</v>
      </c>
      <c r="I26" s="54">
        <v>43286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1"/>
      <c r="BR26" s="47">
        <v>33326</v>
      </c>
      <c r="BS26" s="47">
        <v>39648</v>
      </c>
      <c r="BT26" s="47">
        <v>39673</v>
      </c>
      <c r="BU26" s="47">
        <v>33611</v>
      </c>
      <c r="BV26" s="47">
        <v>32617</v>
      </c>
      <c r="BW26" s="47">
        <v>34486</v>
      </c>
      <c r="BX26" s="47">
        <v>35015</v>
      </c>
      <c r="BY26" s="47">
        <v>30929</v>
      </c>
      <c r="BZ26" s="47">
        <v>30887</v>
      </c>
      <c r="CA26" s="47">
        <v>32793</v>
      </c>
      <c r="CB26" s="47">
        <v>30336</v>
      </c>
      <c r="CC26" s="47">
        <v>27574</v>
      </c>
      <c r="CD26" s="47">
        <v>26190</v>
      </c>
      <c r="CE26" s="47">
        <v>28301</v>
      </c>
      <c r="CF26" s="47">
        <v>27710</v>
      </c>
      <c r="CG26" s="47">
        <v>22797</v>
      </c>
      <c r="CH26" s="47">
        <v>21413</v>
      </c>
      <c r="CI26" s="47">
        <v>24761</v>
      </c>
      <c r="CJ26" s="47">
        <v>26039</v>
      </c>
      <c r="CK26" s="47">
        <v>24631</v>
      </c>
      <c r="CL26" s="47">
        <v>23916</v>
      </c>
      <c r="CM26" s="47">
        <v>26466</v>
      </c>
      <c r="CN26" s="47">
        <v>26850</v>
      </c>
      <c r="CO26" s="47">
        <v>24951</v>
      </c>
      <c r="CP26" s="47">
        <v>26133</v>
      </c>
      <c r="CQ26" s="47">
        <v>28395</v>
      </c>
      <c r="CR26" s="47">
        <v>27762</v>
      </c>
      <c r="CS26" s="47">
        <v>26058</v>
      </c>
      <c r="CT26" s="47">
        <v>27216</v>
      </c>
      <c r="CU26" s="47">
        <v>28792</v>
      </c>
      <c r="CV26" s="47">
        <v>28102</v>
      </c>
      <c r="CW26" s="47">
        <v>26469</v>
      </c>
      <c r="CX26" s="47">
        <v>27333</v>
      </c>
      <c r="CY26" s="47">
        <v>30483</v>
      </c>
      <c r="CZ26" s="47">
        <v>31362</v>
      </c>
      <c r="DA26" s="47">
        <v>29113</v>
      </c>
      <c r="DB26" s="47">
        <v>28225</v>
      </c>
      <c r="DC26" s="47">
        <v>31757</v>
      </c>
      <c r="DD26" s="47">
        <v>32210</v>
      </c>
      <c r="DE26" s="47">
        <v>29873</v>
      </c>
      <c r="DF26" s="47">
        <v>32585</v>
      </c>
      <c r="DG26" s="47">
        <v>35691</v>
      </c>
      <c r="DH26" s="47">
        <v>37433</v>
      </c>
      <c r="DI26" s="47">
        <v>36761</v>
      </c>
      <c r="DJ26" s="47">
        <v>35896</v>
      </c>
      <c r="DK26" s="47">
        <v>38280</v>
      </c>
      <c r="DL26" s="47">
        <v>38036</v>
      </c>
      <c r="DM26" s="47">
        <v>34699</v>
      </c>
      <c r="DN26" s="47">
        <v>34801</v>
      </c>
      <c r="DO26" s="47">
        <v>41606</v>
      </c>
      <c r="DP26" s="47">
        <v>40187</v>
      </c>
      <c r="DQ26" s="47">
        <v>37716</v>
      </c>
      <c r="DR26" s="47">
        <v>38150</v>
      </c>
    </row>
    <row r="27" spans="1:122" x14ac:dyDescent="0.25">
      <c r="A27" s="45" t="s">
        <v>163</v>
      </c>
      <c r="B27" s="56" t="s">
        <v>157</v>
      </c>
      <c r="C27" s="46" t="s">
        <v>306</v>
      </c>
      <c r="D27" s="45" t="s">
        <v>307</v>
      </c>
      <c r="E27" s="8" t="s">
        <v>148</v>
      </c>
      <c r="F27" s="8" t="s">
        <v>151</v>
      </c>
      <c r="G27" s="8">
        <v>16980</v>
      </c>
      <c r="H27" s="49">
        <v>38442</v>
      </c>
      <c r="I27" s="54">
        <v>43286</v>
      </c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1"/>
      <c r="BR27" s="47">
        <v>8687</v>
      </c>
      <c r="BS27" s="47">
        <v>13416</v>
      </c>
      <c r="BT27" s="47">
        <v>13361</v>
      </c>
      <c r="BU27" s="47">
        <v>10619</v>
      </c>
      <c r="BV27" s="47">
        <v>10720</v>
      </c>
      <c r="BW27" s="47">
        <v>14389</v>
      </c>
      <c r="BX27" s="47">
        <v>13387</v>
      </c>
      <c r="BY27" s="47">
        <v>10473</v>
      </c>
      <c r="BZ27" s="47">
        <v>8144</v>
      </c>
      <c r="CA27" s="47">
        <v>14788</v>
      </c>
      <c r="CB27" s="47">
        <v>15972</v>
      </c>
      <c r="CC27" s="47">
        <v>11821</v>
      </c>
      <c r="CD27" s="47">
        <v>8034</v>
      </c>
      <c r="CE27" s="47">
        <v>14244</v>
      </c>
      <c r="CF27" s="47">
        <v>13612</v>
      </c>
      <c r="CG27" s="47">
        <v>10236</v>
      </c>
      <c r="CH27" s="47">
        <v>7991</v>
      </c>
      <c r="CI27" s="47">
        <v>13017</v>
      </c>
      <c r="CJ27" s="47">
        <v>12988</v>
      </c>
      <c r="CK27" s="47">
        <v>10332</v>
      </c>
      <c r="CL27" s="47">
        <v>7985</v>
      </c>
      <c r="CM27" s="47">
        <v>13105</v>
      </c>
      <c r="CN27" s="47">
        <v>12904</v>
      </c>
      <c r="CO27" s="47">
        <v>10022</v>
      </c>
      <c r="CP27" s="47">
        <v>7100</v>
      </c>
      <c r="CQ27" s="47">
        <v>13017</v>
      </c>
      <c r="CR27" s="47">
        <v>12136</v>
      </c>
      <c r="CS27" s="47">
        <v>9872</v>
      </c>
      <c r="CT27" s="47">
        <v>7193</v>
      </c>
      <c r="CU27" s="47">
        <v>13384</v>
      </c>
      <c r="CV27" s="47">
        <v>12019</v>
      </c>
      <c r="CW27" s="47">
        <v>10090</v>
      </c>
      <c r="CX27" s="47">
        <v>7924</v>
      </c>
      <c r="CY27" s="47">
        <v>13272</v>
      </c>
      <c r="CZ27" s="47">
        <v>12321</v>
      </c>
      <c r="DA27" s="47">
        <v>9949</v>
      </c>
      <c r="DB27" s="47">
        <v>6581</v>
      </c>
      <c r="DC27" s="47">
        <v>12969</v>
      </c>
      <c r="DD27" s="47">
        <v>17048</v>
      </c>
      <c r="DE27" s="47">
        <v>11487</v>
      </c>
      <c r="DF27" s="47">
        <v>8126</v>
      </c>
      <c r="DG27" s="47">
        <v>14064</v>
      </c>
      <c r="DH27" s="47">
        <v>13526</v>
      </c>
      <c r="DI27" s="47">
        <v>11353</v>
      </c>
      <c r="DJ27" s="47">
        <v>9958</v>
      </c>
      <c r="DK27" s="47">
        <v>15274</v>
      </c>
      <c r="DL27" s="47">
        <v>14564</v>
      </c>
      <c r="DM27" s="47">
        <v>11249</v>
      </c>
      <c r="DN27" s="47">
        <v>10677</v>
      </c>
      <c r="DO27" s="47">
        <v>15934</v>
      </c>
      <c r="DP27" s="47">
        <v>15683</v>
      </c>
      <c r="DQ27" s="47">
        <v>12475</v>
      </c>
      <c r="DR27" s="47">
        <v>10000</v>
      </c>
    </row>
    <row r="28" spans="1:122" x14ac:dyDescent="0.25">
      <c r="A28" s="45" t="s">
        <v>163</v>
      </c>
      <c r="B28" s="56" t="s">
        <v>158</v>
      </c>
      <c r="C28" s="46" t="s">
        <v>306</v>
      </c>
      <c r="D28" s="45" t="s">
        <v>307</v>
      </c>
      <c r="E28" s="8" t="s">
        <v>148</v>
      </c>
      <c r="F28" s="8" t="s">
        <v>151</v>
      </c>
      <c r="G28" s="8">
        <v>37980</v>
      </c>
      <c r="H28" s="49">
        <v>38442</v>
      </c>
      <c r="I28" s="54">
        <v>43286</v>
      </c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1"/>
      <c r="BR28" s="47">
        <v>2030</v>
      </c>
      <c r="BS28" s="47">
        <v>2894</v>
      </c>
      <c r="BT28" s="47">
        <v>2608</v>
      </c>
      <c r="BU28" s="47">
        <v>2370</v>
      </c>
      <c r="BV28" s="47">
        <v>2313</v>
      </c>
      <c r="BW28" s="47">
        <v>3227</v>
      </c>
      <c r="BX28" s="47">
        <v>2881</v>
      </c>
      <c r="BY28" s="47">
        <v>2557</v>
      </c>
      <c r="BZ28" s="47">
        <v>2375</v>
      </c>
      <c r="CA28" s="47">
        <v>2981</v>
      </c>
      <c r="CB28" s="47">
        <v>2746</v>
      </c>
      <c r="CC28" s="47">
        <v>2347</v>
      </c>
      <c r="CD28" s="47">
        <v>2206</v>
      </c>
      <c r="CE28" s="47">
        <v>2670</v>
      </c>
      <c r="CF28" s="47">
        <v>2606</v>
      </c>
      <c r="CG28" s="47">
        <v>2239</v>
      </c>
      <c r="CH28" s="47">
        <v>1787</v>
      </c>
      <c r="CI28" s="47">
        <v>2383</v>
      </c>
      <c r="CJ28" s="47">
        <v>2492</v>
      </c>
      <c r="CK28" s="47">
        <v>2392</v>
      </c>
      <c r="CL28" s="47">
        <v>2079</v>
      </c>
      <c r="CM28" s="47">
        <v>2789</v>
      </c>
      <c r="CN28" s="47">
        <v>2725</v>
      </c>
      <c r="CO28" s="47">
        <v>2691</v>
      </c>
      <c r="CP28" s="47">
        <v>2501</v>
      </c>
      <c r="CQ28" s="47">
        <v>4062</v>
      </c>
      <c r="CR28" s="47">
        <v>3477</v>
      </c>
      <c r="CS28" s="47">
        <v>3447</v>
      </c>
      <c r="CT28" s="47">
        <v>3397</v>
      </c>
      <c r="CU28" s="47">
        <v>4028</v>
      </c>
      <c r="CV28" s="47">
        <v>3805</v>
      </c>
      <c r="CW28" s="47">
        <v>3558</v>
      </c>
      <c r="CX28" s="47">
        <v>3343</v>
      </c>
      <c r="CY28" s="47">
        <v>3872</v>
      </c>
      <c r="CZ28" s="47">
        <v>3703</v>
      </c>
      <c r="DA28" s="47">
        <v>3364</v>
      </c>
      <c r="DB28" s="47">
        <v>2688</v>
      </c>
      <c r="DC28" s="47">
        <v>3832</v>
      </c>
      <c r="DD28" s="47">
        <v>3866</v>
      </c>
      <c r="DE28" s="47">
        <v>3743</v>
      </c>
      <c r="DF28" s="47">
        <v>3343</v>
      </c>
      <c r="DG28" s="47">
        <v>3921</v>
      </c>
      <c r="DH28" s="47">
        <v>4120</v>
      </c>
      <c r="DI28" s="47">
        <v>3634</v>
      </c>
      <c r="DJ28" s="47">
        <v>3156</v>
      </c>
      <c r="DK28" s="47">
        <v>3932</v>
      </c>
      <c r="DL28" s="47">
        <v>3905</v>
      </c>
      <c r="DM28" s="47">
        <v>3315</v>
      </c>
      <c r="DN28" s="47">
        <v>3422</v>
      </c>
      <c r="DO28" s="47">
        <v>3918</v>
      </c>
      <c r="DP28" s="47">
        <v>3802</v>
      </c>
      <c r="DQ28" s="47">
        <v>3459</v>
      </c>
      <c r="DR28" s="47">
        <v>2701</v>
      </c>
    </row>
    <row r="29" spans="1:122" x14ac:dyDescent="0.25">
      <c r="A29" s="45" t="s">
        <v>163</v>
      </c>
      <c r="B29" s="56" t="s">
        <v>159</v>
      </c>
      <c r="C29" s="46" t="s">
        <v>306</v>
      </c>
      <c r="D29" s="45" t="s">
        <v>307</v>
      </c>
      <c r="E29" s="8" t="s">
        <v>148</v>
      </c>
      <c r="F29" s="8" t="s">
        <v>151</v>
      </c>
      <c r="G29" s="8">
        <v>19820</v>
      </c>
      <c r="H29" s="49">
        <v>38442</v>
      </c>
      <c r="I29" s="54">
        <v>43286</v>
      </c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1"/>
      <c r="BR29" s="47">
        <v>7969</v>
      </c>
      <c r="BS29" s="47">
        <v>12945</v>
      </c>
      <c r="BT29" s="47">
        <v>12202</v>
      </c>
      <c r="BU29" s="47">
        <v>10184</v>
      </c>
      <c r="BV29" s="47">
        <v>7201</v>
      </c>
      <c r="BW29" s="47">
        <v>11157</v>
      </c>
      <c r="BX29" s="47">
        <v>10095</v>
      </c>
      <c r="BY29" s="47">
        <v>8183</v>
      </c>
      <c r="BZ29" s="47">
        <v>6798</v>
      </c>
      <c r="CA29" s="47">
        <v>10908</v>
      </c>
      <c r="CB29" s="47">
        <v>9892</v>
      </c>
      <c r="CC29" s="47">
        <v>8159</v>
      </c>
      <c r="CD29" s="47">
        <v>6463</v>
      </c>
      <c r="CE29" s="47">
        <v>9948</v>
      </c>
      <c r="CF29" s="47">
        <v>9244</v>
      </c>
      <c r="CG29" s="47">
        <v>7430</v>
      </c>
      <c r="CH29" s="47">
        <v>6210</v>
      </c>
      <c r="CI29" s="47">
        <v>9384</v>
      </c>
      <c r="CJ29" s="47">
        <v>9366</v>
      </c>
      <c r="CK29" s="47">
        <v>9414</v>
      </c>
      <c r="CL29" s="47">
        <v>6690</v>
      </c>
      <c r="CM29" s="47">
        <v>10175</v>
      </c>
      <c r="CN29" s="47">
        <v>10343</v>
      </c>
      <c r="CO29" s="47">
        <v>9364</v>
      </c>
      <c r="CP29" s="47">
        <v>7281</v>
      </c>
      <c r="CQ29" s="47">
        <v>9723</v>
      </c>
      <c r="CR29" s="47">
        <v>10197</v>
      </c>
      <c r="CS29" s="47">
        <v>8946</v>
      </c>
      <c r="CT29" s="47">
        <v>7370</v>
      </c>
      <c r="CU29" s="47">
        <v>10567</v>
      </c>
      <c r="CV29" s="47">
        <v>10057</v>
      </c>
      <c r="CW29" s="47">
        <v>9251</v>
      </c>
      <c r="CX29" s="47">
        <v>7601</v>
      </c>
      <c r="CY29" s="47">
        <v>9825</v>
      </c>
      <c r="CZ29" s="47">
        <v>9637</v>
      </c>
      <c r="DA29" s="47">
        <v>8231</v>
      </c>
      <c r="DB29" s="47">
        <v>6311</v>
      </c>
      <c r="DC29" s="47">
        <v>10690</v>
      </c>
      <c r="DD29" s="47">
        <v>10526</v>
      </c>
      <c r="DE29" s="47">
        <v>9570</v>
      </c>
      <c r="DF29" s="47">
        <v>6894</v>
      </c>
      <c r="DG29" s="47">
        <v>11189</v>
      </c>
      <c r="DH29" s="47">
        <v>12144</v>
      </c>
      <c r="DI29" s="47">
        <v>10108</v>
      </c>
      <c r="DJ29" s="47">
        <v>7110</v>
      </c>
      <c r="DK29" s="47">
        <v>10375</v>
      </c>
      <c r="DL29" s="47">
        <v>10331</v>
      </c>
      <c r="DM29" s="47">
        <v>8991</v>
      </c>
      <c r="DN29" s="47">
        <v>7386</v>
      </c>
      <c r="DO29" s="47">
        <v>11566</v>
      </c>
      <c r="DP29" s="47">
        <v>11209</v>
      </c>
      <c r="DQ29" s="47">
        <v>9776</v>
      </c>
      <c r="DR29" s="47">
        <v>8337</v>
      </c>
    </row>
    <row r="30" spans="1:122" s="77" customFormat="1" x14ac:dyDescent="0.25">
      <c r="A30" s="74"/>
      <c r="B30" s="75"/>
      <c r="C30" s="76"/>
      <c r="D30" s="74"/>
      <c r="H30" s="78"/>
      <c r="I30" s="79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1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</row>
    <row r="31" spans="1:122" s="26" customFormat="1" ht="20.25" x14ac:dyDescent="0.3">
      <c r="A31" s="83" t="s">
        <v>284</v>
      </c>
      <c r="B31" s="31"/>
      <c r="C31" s="31"/>
      <c r="D31" s="31"/>
      <c r="E31" s="31"/>
      <c r="F31" s="31"/>
      <c r="G31" s="24"/>
      <c r="H31" s="23"/>
      <c r="I31" s="31"/>
      <c r="J31" s="31"/>
      <c r="K31" s="31"/>
      <c r="L31" s="31"/>
      <c r="M31" s="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</row>
    <row r="32" spans="1:122" s="22" customFormat="1" ht="26.25" x14ac:dyDescent="0.25">
      <c r="A32" s="58" t="s">
        <v>164</v>
      </c>
      <c r="B32" s="59" t="s">
        <v>153</v>
      </c>
      <c r="C32" s="58" t="s">
        <v>134</v>
      </c>
      <c r="D32" s="58" t="s">
        <v>140</v>
      </c>
      <c r="E32" s="59" t="s">
        <v>146</v>
      </c>
      <c r="F32" s="59" t="s">
        <v>150</v>
      </c>
      <c r="G32" s="59" t="s">
        <v>160</v>
      </c>
      <c r="H32" s="59" t="s">
        <v>161</v>
      </c>
      <c r="I32" s="59" t="s">
        <v>162</v>
      </c>
      <c r="J32" s="60">
        <v>32963</v>
      </c>
      <c r="K32" s="60">
        <v>33054</v>
      </c>
      <c r="L32" s="60">
        <v>33146</v>
      </c>
      <c r="M32" s="60">
        <v>33238</v>
      </c>
      <c r="N32" s="60">
        <v>33328</v>
      </c>
      <c r="O32" s="60">
        <v>33419</v>
      </c>
      <c r="P32" s="60">
        <v>33511</v>
      </c>
      <c r="Q32" s="60">
        <v>33603</v>
      </c>
      <c r="R32" s="60">
        <v>33694</v>
      </c>
      <c r="S32" s="60">
        <v>33785</v>
      </c>
      <c r="T32" s="60">
        <v>33877</v>
      </c>
      <c r="U32" s="60">
        <v>33969</v>
      </c>
      <c r="V32" s="60">
        <v>34059</v>
      </c>
      <c r="W32" s="60">
        <v>34150</v>
      </c>
      <c r="X32" s="60">
        <v>34242</v>
      </c>
      <c r="Y32" s="60">
        <v>34334</v>
      </c>
      <c r="Z32" s="60">
        <v>34424</v>
      </c>
      <c r="AA32" s="60">
        <v>34515</v>
      </c>
      <c r="AB32" s="60">
        <v>34607</v>
      </c>
      <c r="AC32" s="60">
        <v>34699</v>
      </c>
      <c r="AD32" s="60">
        <v>34789</v>
      </c>
      <c r="AE32" s="60">
        <v>34880</v>
      </c>
      <c r="AF32" s="60">
        <v>34972</v>
      </c>
      <c r="AG32" s="60">
        <v>35064</v>
      </c>
      <c r="AH32" s="60">
        <v>35155</v>
      </c>
      <c r="AI32" s="60">
        <v>35246</v>
      </c>
      <c r="AJ32" s="60">
        <v>35338</v>
      </c>
      <c r="AK32" s="60">
        <v>35430</v>
      </c>
      <c r="AL32" s="60">
        <v>35520</v>
      </c>
      <c r="AM32" s="60">
        <v>35611</v>
      </c>
      <c r="AN32" s="60">
        <v>35703</v>
      </c>
      <c r="AO32" s="60">
        <v>35795</v>
      </c>
      <c r="AP32" s="60">
        <v>35885</v>
      </c>
      <c r="AQ32" s="60">
        <v>35976</v>
      </c>
      <c r="AR32" s="60">
        <v>36068</v>
      </c>
      <c r="AS32" s="60">
        <v>36160</v>
      </c>
      <c r="AT32" s="60">
        <v>36250</v>
      </c>
      <c r="AU32" s="60">
        <v>36341</v>
      </c>
      <c r="AV32" s="60">
        <v>36433</v>
      </c>
      <c r="AW32" s="60">
        <v>36525</v>
      </c>
      <c r="AX32" s="60">
        <v>36616</v>
      </c>
      <c r="AY32" s="60">
        <v>36707</v>
      </c>
      <c r="AZ32" s="60">
        <v>36799</v>
      </c>
      <c r="BA32" s="60">
        <v>36891</v>
      </c>
      <c r="BB32" s="60">
        <v>36981</v>
      </c>
      <c r="BC32" s="60">
        <v>37072</v>
      </c>
      <c r="BD32" s="60">
        <v>37164</v>
      </c>
      <c r="BE32" s="60">
        <v>37256</v>
      </c>
      <c r="BF32" s="60">
        <v>37346</v>
      </c>
      <c r="BG32" s="60">
        <v>37437</v>
      </c>
      <c r="BH32" s="60">
        <v>37529</v>
      </c>
      <c r="BI32" s="60">
        <v>37621</v>
      </c>
      <c r="BJ32" s="60">
        <v>37711</v>
      </c>
      <c r="BK32" s="60">
        <v>37802</v>
      </c>
      <c r="BL32" s="60">
        <v>37894</v>
      </c>
      <c r="BM32" s="60">
        <v>37986</v>
      </c>
      <c r="BN32" s="60">
        <v>38077</v>
      </c>
      <c r="BO32" s="60">
        <v>38168</v>
      </c>
      <c r="BP32" s="60">
        <v>38260</v>
      </c>
      <c r="BQ32" s="60">
        <v>38352</v>
      </c>
      <c r="BR32" s="60">
        <v>38442</v>
      </c>
      <c r="BS32" s="60">
        <v>38533</v>
      </c>
      <c r="BT32" s="60">
        <v>38625</v>
      </c>
      <c r="BU32" s="60">
        <v>38717</v>
      </c>
      <c r="BV32" s="60">
        <v>38807</v>
      </c>
      <c r="BW32" s="60">
        <v>38898</v>
      </c>
      <c r="BX32" s="60">
        <v>38990</v>
      </c>
      <c r="BY32" s="60">
        <v>39082</v>
      </c>
      <c r="BZ32" s="60">
        <v>39172</v>
      </c>
      <c r="CA32" s="60">
        <v>39263</v>
      </c>
      <c r="CB32" s="60">
        <v>39355</v>
      </c>
      <c r="CC32" s="60">
        <v>39447</v>
      </c>
      <c r="CD32" s="60">
        <v>39538</v>
      </c>
      <c r="CE32" s="60">
        <v>39629</v>
      </c>
      <c r="CF32" s="60">
        <v>39721</v>
      </c>
      <c r="CG32" s="60">
        <v>39813</v>
      </c>
      <c r="CH32" s="60">
        <v>39903</v>
      </c>
      <c r="CI32" s="60">
        <v>39994</v>
      </c>
      <c r="CJ32" s="60">
        <v>40086</v>
      </c>
      <c r="CK32" s="60">
        <v>40178</v>
      </c>
      <c r="CL32" s="60">
        <v>40268</v>
      </c>
      <c r="CM32" s="60">
        <v>40359</v>
      </c>
      <c r="CN32" s="60">
        <v>40451</v>
      </c>
      <c r="CO32" s="60">
        <v>40543</v>
      </c>
      <c r="CP32" s="60">
        <v>40633</v>
      </c>
      <c r="CQ32" s="60">
        <v>40724</v>
      </c>
      <c r="CR32" s="60">
        <v>40816</v>
      </c>
      <c r="CS32" s="60">
        <v>40908</v>
      </c>
      <c r="CT32" s="60">
        <v>40999</v>
      </c>
      <c r="CU32" s="60">
        <v>41090</v>
      </c>
      <c r="CV32" s="60">
        <v>41182</v>
      </c>
      <c r="CW32" s="60">
        <v>41274</v>
      </c>
      <c r="CX32" s="61">
        <v>41364</v>
      </c>
      <c r="CY32" s="61">
        <v>41455</v>
      </c>
      <c r="CZ32" s="61">
        <v>41547</v>
      </c>
      <c r="DA32" s="61">
        <v>41639</v>
      </c>
      <c r="DB32" s="61">
        <v>41729</v>
      </c>
      <c r="DC32" s="61">
        <v>41820</v>
      </c>
      <c r="DD32" s="61">
        <v>41912</v>
      </c>
      <c r="DE32" s="61">
        <v>42004</v>
      </c>
      <c r="DF32" s="61">
        <v>42094</v>
      </c>
      <c r="DG32" s="61">
        <v>42185</v>
      </c>
      <c r="DH32" s="61">
        <v>42277</v>
      </c>
      <c r="DI32" s="61">
        <v>42369</v>
      </c>
      <c r="DJ32" s="61">
        <v>42460</v>
      </c>
      <c r="DK32" s="61">
        <v>42551</v>
      </c>
      <c r="DL32" s="61">
        <v>42643</v>
      </c>
      <c r="DM32" s="61">
        <v>42735</v>
      </c>
      <c r="DN32" s="61">
        <v>42825</v>
      </c>
      <c r="DO32" s="61">
        <v>42916</v>
      </c>
      <c r="DP32" s="61">
        <v>43008</v>
      </c>
      <c r="DQ32" s="61">
        <v>43100</v>
      </c>
      <c r="DR32" s="61">
        <v>43190</v>
      </c>
    </row>
    <row r="33" spans="1:122" x14ac:dyDescent="0.25">
      <c r="A33" s="8" t="s">
        <v>113</v>
      </c>
      <c r="B33" s="56" t="s">
        <v>155</v>
      </c>
      <c r="C33" s="46" t="s">
        <v>135</v>
      </c>
      <c r="D33" s="8" t="s">
        <v>141</v>
      </c>
      <c r="E33" s="8" t="s">
        <v>147</v>
      </c>
      <c r="F33" s="8" t="s">
        <v>151</v>
      </c>
      <c r="G33" s="8">
        <v>35620</v>
      </c>
      <c r="H33" s="53">
        <v>33694</v>
      </c>
      <c r="I33" s="54">
        <v>43284.629861111112</v>
      </c>
      <c r="J33" s="90"/>
      <c r="K33" s="90"/>
      <c r="L33" s="90"/>
      <c r="M33" s="90"/>
      <c r="N33" s="90"/>
      <c r="O33" s="90"/>
      <c r="P33" s="90"/>
      <c r="Q33" s="90"/>
      <c r="R33" s="55">
        <v>1664.3797209921099</v>
      </c>
      <c r="S33" s="55">
        <v>1616.5031729957</v>
      </c>
      <c r="T33" s="55">
        <v>1620.5751975620999</v>
      </c>
      <c r="U33" s="55">
        <v>1621.1491872317099</v>
      </c>
      <c r="V33" s="55">
        <v>1668.17866526598</v>
      </c>
      <c r="W33" s="55">
        <v>1701.496806269</v>
      </c>
      <c r="X33" s="55">
        <v>1720.2887027101799</v>
      </c>
      <c r="Y33" s="55">
        <v>1787.9127522143499</v>
      </c>
      <c r="Z33" s="55">
        <v>1805.75920382598</v>
      </c>
      <c r="AA33" s="55">
        <v>1873.47280156337</v>
      </c>
      <c r="AB33" s="55">
        <v>1905.39505846359</v>
      </c>
      <c r="AC33" s="55">
        <v>1963.12007510115</v>
      </c>
      <c r="AD33" s="55">
        <v>1990.19331600192</v>
      </c>
      <c r="AE33" s="55">
        <v>2014.51831375505</v>
      </c>
      <c r="AF33" s="55">
        <v>2007.55614597661</v>
      </c>
      <c r="AG33" s="55">
        <v>2047.8001753033</v>
      </c>
      <c r="AH33" s="55">
        <v>1987.9098903470001</v>
      </c>
      <c r="AI33" s="55">
        <v>2038.12978570326</v>
      </c>
      <c r="AJ33" s="55">
        <v>2100.2107399261699</v>
      </c>
      <c r="AK33" s="55">
        <v>2133.9983119082599</v>
      </c>
      <c r="AL33" s="55">
        <v>2202.0428118529799</v>
      </c>
      <c r="AM33" s="55">
        <v>2228.7290411486301</v>
      </c>
      <c r="AN33" s="55">
        <v>2277.6843119669802</v>
      </c>
      <c r="AO33" s="55">
        <v>2310.9247262186</v>
      </c>
      <c r="AP33" s="55">
        <v>2347.1867156496101</v>
      </c>
      <c r="AQ33" s="55">
        <v>2398.68439615949</v>
      </c>
      <c r="AR33" s="55">
        <v>2426.9335614779002</v>
      </c>
      <c r="AS33" s="55">
        <v>2514.8085898127902</v>
      </c>
      <c r="AT33" s="55">
        <v>2629.9548333410298</v>
      </c>
      <c r="AU33" s="55">
        <v>2671.7123677484501</v>
      </c>
      <c r="AV33" s="55">
        <v>2773.6511602986898</v>
      </c>
      <c r="AW33" s="55">
        <v>2905.9071479711001</v>
      </c>
      <c r="AX33" s="55">
        <v>3067.2155696650102</v>
      </c>
      <c r="AY33" s="55">
        <v>3020.5482167939099</v>
      </c>
      <c r="AZ33" s="55">
        <v>3056.0789479222299</v>
      </c>
      <c r="BA33" s="55">
        <v>3065.8608740069399</v>
      </c>
      <c r="BB33" s="55">
        <v>3124.6495661794802</v>
      </c>
      <c r="BC33" s="55">
        <v>3237.3275267908298</v>
      </c>
      <c r="BD33" s="55">
        <v>3193.4463464228602</v>
      </c>
      <c r="BE33" s="55">
        <v>3245.8045239353301</v>
      </c>
      <c r="BF33" s="55">
        <v>3358.77047236716</v>
      </c>
      <c r="BG33" s="55">
        <v>3456.7351653710498</v>
      </c>
      <c r="BH33" s="55">
        <v>3413.4130872860401</v>
      </c>
      <c r="BI33" s="55">
        <v>3416.8941543103101</v>
      </c>
      <c r="BJ33" s="55">
        <v>3505.62376746779</v>
      </c>
      <c r="BK33" s="55">
        <v>3633.6036769891002</v>
      </c>
      <c r="BL33" s="55">
        <v>3796.68500050992</v>
      </c>
      <c r="BM33" s="55">
        <v>3839.3624431712901</v>
      </c>
      <c r="BN33" s="55">
        <v>3945.0535786169899</v>
      </c>
      <c r="BO33" s="55">
        <v>4101.6770067808402</v>
      </c>
      <c r="BP33" s="55">
        <v>4163.90500260935</v>
      </c>
      <c r="BQ33" s="55">
        <v>4247.48529030186</v>
      </c>
      <c r="BR33" s="55">
        <v>4427.0369710225996</v>
      </c>
      <c r="BS33" s="55">
        <v>4485.5079328626298</v>
      </c>
      <c r="BT33" s="55">
        <v>4526.2349874327501</v>
      </c>
      <c r="BU33" s="55">
        <v>4631.2827529187998</v>
      </c>
      <c r="BV33" s="55">
        <v>4928.33775861503</v>
      </c>
      <c r="BW33" s="55">
        <v>4665.78014952593</v>
      </c>
      <c r="BX33" s="55">
        <v>4531.4461949394499</v>
      </c>
      <c r="BY33" s="55">
        <v>4495.0815485779704</v>
      </c>
      <c r="BZ33" s="55">
        <v>4538.0927286496299</v>
      </c>
      <c r="CA33" s="55">
        <v>4474.6764975710103</v>
      </c>
      <c r="CB33" s="55">
        <v>4440.5910002070204</v>
      </c>
      <c r="CC33" s="55">
        <v>4363.6055458451601</v>
      </c>
      <c r="CD33" s="55">
        <v>4283.1620529727697</v>
      </c>
      <c r="CE33" s="55">
        <v>4279.0752138028301</v>
      </c>
      <c r="CF33" s="55">
        <v>4216.7609454328103</v>
      </c>
      <c r="CG33" s="55">
        <v>3898.2247386496902</v>
      </c>
      <c r="CH33" s="55">
        <v>3724.2727841043202</v>
      </c>
      <c r="CI33" s="55">
        <v>3660.5039578872802</v>
      </c>
      <c r="CJ33" s="55">
        <v>3538.7399720875801</v>
      </c>
      <c r="CK33" s="55">
        <v>3418.69793948385</v>
      </c>
      <c r="CL33" s="55">
        <v>3407.7365155510201</v>
      </c>
      <c r="CM33" s="55">
        <v>3624.7688195906699</v>
      </c>
      <c r="CN33" s="55">
        <v>3484.8534236957298</v>
      </c>
      <c r="CO33" s="55">
        <v>3577.1453035749601</v>
      </c>
      <c r="CP33" s="55">
        <v>3457.8089686544199</v>
      </c>
      <c r="CQ33" s="55">
        <v>3620.8202357113901</v>
      </c>
      <c r="CR33" s="55">
        <v>3681.2577408156999</v>
      </c>
      <c r="CS33" s="55">
        <v>3778.23801079955</v>
      </c>
      <c r="CT33" s="55">
        <v>3950.1529943984901</v>
      </c>
      <c r="CU33" s="55">
        <v>3713.0188246436901</v>
      </c>
      <c r="CV33" s="55">
        <v>3718.3387006568801</v>
      </c>
      <c r="CW33" s="55">
        <v>3827.9634634915101</v>
      </c>
      <c r="CX33" s="55">
        <v>3994.33782745177</v>
      </c>
      <c r="CY33" s="55">
        <v>4085.8046534626501</v>
      </c>
      <c r="CZ33" s="55">
        <v>4144.5843547969298</v>
      </c>
      <c r="DA33" s="55">
        <v>4084.8056014835502</v>
      </c>
      <c r="DB33" s="55">
        <v>4067.4605086138099</v>
      </c>
      <c r="DC33" s="55">
        <v>4301.66892810643</v>
      </c>
      <c r="DD33" s="55">
        <v>4326.2211121684804</v>
      </c>
      <c r="DE33" s="55">
        <v>4316.3732708474799</v>
      </c>
      <c r="DF33" s="55">
        <v>4227.3325856902602</v>
      </c>
      <c r="DG33" s="55">
        <v>4281.5940352778598</v>
      </c>
      <c r="DH33" s="55">
        <v>4393.0424871874702</v>
      </c>
      <c r="DI33" s="55">
        <v>4469.87848107428</v>
      </c>
      <c r="DJ33" s="55">
        <v>4608.1439998835303</v>
      </c>
      <c r="DK33" s="55">
        <v>4532.2332371359198</v>
      </c>
      <c r="DL33" s="55">
        <v>4556.1180809798498</v>
      </c>
      <c r="DM33" s="55">
        <v>4614.1537248958402</v>
      </c>
      <c r="DN33" s="55">
        <v>4794.7134326756996</v>
      </c>
      <c r="DO33" s="55">
        <v>4827.6008555723902</v>
      </c>
      <c r="DP33" s="55">
        <v>4934.6859098718596</v>
      </c>
      <c r="DQ33" s="55">
        <v>5019.9111714663204</v>
      </c>
      <c r="DR33" s="55">
        <v>5079.1869772727296</v>
      </c>
    </row>
    <row r="34" spans="1:122" x14ac:dyDescent="0.25">
      <c r="A34" s="8" t="s">
        <v>114</v>
      </c>
      <c r="B34" s="56" t="s">
        <v>156</v>
      </c>
      <c r="C34" s="46" t="s">
        <v>135</v>
      </c>
      <c r="D34" s="8" t="s">
        <v>141</v>
      </c>
      <c r="E34" s="8" t="s">
        <v>147</v>
      </c>
      <c r="F34" s="8" t="s">
        <v>151</v>
      </c>
      <c r="G34" s="8">
        <v>31080</v>
      </c>
      <c r="H34" s="53">
        <v>33694</v>
      </c>
      <c r="I34" s="54">
        <v>43284.629166666666</v>
      </c>
      <c r="J34" s="90"/>
      <c r="K34" s="90"/>
      <c r="L34" s="90"/>
      <c r="M34" s="90"/>
      <c r="N34" s="90"/>
      <c r="O34" s="90"/>
      <c r="P34" s="90"/>
      <c r="Q34" s="90"/>
      <c r="R34" s="55">
        <v>1232.2451601083501</v>
      </c>
      <c r="S34" s="55">
        <v>1192.1185259101301</v>
      </c>
      <c r="T34" s="55">
        <v>1175.38309080773</v>
      </c>
      <c r="U34" s="55">
        <v>1175.7029176997301</v>
      </c>
      <c r="V34" s="55">
        <v>1171.9518506665499</v>
      </c>
      <c r="W34" s="55">
        <v>1175.60848471293</v>
      </c>
      <c r="X34" s="55">
        <v>1173.54616109517</v>
      </c>
      <c r="Y34" s="55">
        <v>1176.7323287085701</v>
      </c>
      <c r="Z34" s="55">
        <v>1151.5050690599901</v>
      </c>
      <c r="AA34" s="55">
        <v>1189.3777793223501</v>
      </c>
      <c r="AB34" s="55">
        <v>1180.66485207047</v>
      </c>
      <c r="AC34" s="55">
        <v>1203.6159079408501</v>
      </c>
      <c r="AD34" s="55">
        <v>1179.91947118038</v>
      </c>
      <c r="AE34" s="55">
        <v>1153.1999877205999</v>
      </c>
      <c r="AF34" s="55">
        <v>1178.23391911669</v>
      </c>
      <c r="AG34" s="55">
        <v>1216.5499243651</v>
      </c>
      <c r="AH34" s="55">
        <v>1178.1797546683999</v>
      </c>
      <c r="AI34" s="55">
        <v>1213.12900918387</v>
      </c>
      <c r="AJ34" s="55">
        <v>1223.8728382418501</v>
      </c>
      <c r="AK34" s="55">
        <v>1216.7466053160399</v>
      </c>
      <c r="AL34" s="55">
        <v>1253.9230810608601</v>
      </c>
      <c r="AM34" s="55">
        <v>1268.1977145355499</v>
      </c>
      <c r="AN34" s="55">
        <v>1287.0046447106699</v>
      </c>
      <c r="AO34" s="55">
        <v>1296.4601262623401</v>
      </c>
      <c r="AP34" s="55">
        <v>1327.79345703165</v>
      </c>
      <c r="AQ34" s="55">
        <v>1349.3263524543599</v>
      </c>
      <c r="AR34" s="55">
        <v>1363.22487787256</v>
      </c>
      <c r="AS34" s="55">
        <v>1407.31225713966</v>
      </c>
      <c r="AT34" s="55">
        <v>1448.7928810851099</v>
      </c>
      <c r="AU34" s="55">
        <v>1442.7495136612099</v>
      </c>
      <c r="AV34" s="55">
        <v>1487.5141055276199</v>
      </c>
      <c r="AW34" s="55">
        <v>1560.01770459934</v>
      </c>
      <c r="AX34" s="55">
        <v>1642.1973932891699</v>
      </c>
      <c r="AY34" s="55">
        <v>1596.7522486205701</v>
      </c>
      <c r="AZ34" s="55">
        <v>1620.7985391260499</v>
      </c>
      <c r="BA34" s="55">
        <v>1647.2470691721901</v>
      </c>
      <c r="BB34" s="55">
        <v>1765.99661947803</v>
      </c>
      <c r="BC34" s="55">
        <v>1845.43620457218</v>
      </c>
      <c r="BD34" s="55">
        <v>1845.2628241760499</v>
      </c>
      <c r="BE34" s="55">
        <v>1856.6419845937</v>
      </c>
      <c r="BF34" s="55">
        <v>1865.3765577623601</v>
      </c>
      <c r="BG34" s="55">
        <v>1934.1836153710799</v>
      </c>
      <c r="BH34" s="55">
        <v>1906.0302921212599</v>
      </c>
      <c r="BI34" s="55">
        <v>1911.9638162020899</v>
      </c>
      <c r="BJ34" s="55">
        <v>1914.54206198119</v>
      </c>
      <c r="BK34" s="55">
        <v>1962.0652839463301</v>
      </c>
      <c r="BL34" s="55">
        <v>2037.9605273028999</v>
      </c>
      <c r="BM34" s="55">
        <v>2079.9608708262099</v>
      </c>
      <c r="BN34" s="55">
        <v>2147.77361429655</v>
      </c>
      <c r="BO34" s="55">
        <v>2257.4445019723398</v>
      </c>
      <c r="BP34" s="55">
        <v>2287.7295171877299</v>
      </c>
      <c r="BQ34" s="55">
        <v>2308.0529397308401</v>
      </c>
      <c r="BR34" s="55">
        <v>2375.3028053508601</v>
      </c>
      <c r="BS34" s="55">
        <v>2437.4161841425698</v>
      </c>
      <c r="BT34" s="55">
        <v>2482.2373853438598</v>
      </c>
      <c r="BU34" s="55">
        <v>2550.28662612876</v>
      </c>
      <c r="BV34" s="55">
        <v>2692.32260304805</v>
      </c>
      <c r="BW34" s="55">
        <v>2532.0535995265</v>
      </c>
      <c r="BX34" s="55">
        <v>2471.0181467984298</v>
      </c>
      <c r="BY34" s="55">
        <v>2423.0077082589701</v>
      </c>
      <c r="BZ34" s="55">
        <v>2412.71986554567</v>
      </c>
      <c r="CA34" s="55">
        <v>2371.82297423417</v>
      </c>
      <c r="CB34" s="55">
        <v>2354.6052104835098</v>
      </c>
      <c r="CC34" s="55">
        <v>2288.59214652637</v>
      </c>
      <c r="CD34" s="55">
        <v>2202.9209554171198</v>
      </c>
      <c r="CE34" s="55">
        <v>2188.07917547021</v>
      </c>
      <c r="CF34" s="55">
        <v>2162.6941044989298</v>
      </c>
      <c r="CG34" s="55">
        <v>1996.1354709577699</v>
      </c>
      <c r="CH34" s="55">
        <v>1890.01104855474</v>
      </c>
      <c r="CI34" s="55">
        <v>1850.4481956494601</v>
      </c>
      <c r="CJ34" s="55">
        <v>1741.0154616546299</v>
      </c>
      <c r="CK34" s="55">
        <v>1690.85412936531</v>
      </c>
      <c r="CL34" s="55">
        <v>1710.1419692336301</v>
      </c>
      <c r="CM34" s="55">
        <v>1770.48656859022</v>
      </c>
      <c r="CN34" s="55">
        <v>1688.2370167448901</v>
      </c>
      <c r="CO34" s="55">
        <v>1737.99183819019</v>
      </c>
      <c r="CP34" s="55">
        <v>1690.357353137</v>
      </c>
      <c r="CQ34" s="55">
        <v>1730.5212888528699</v>
      </c>
      <c r="CR34" s="55">
        <v>1787.06734543624</v>
      </c>
      <c r="CS34" s="55">
        <v>1826.39501196432</v>
      </c>
      <c r="CT34" s="55">
        <v>1860.5835734587099</v>
      </c>
      <c r="CU34" s="55">
        <v>1792.4670513274</v>
      </c>
      <c r="CV34" s="55">
        <v>1810.3166996572199</v>
      </c>
      <c r="CW34" s="55">
        <v>1838.2351416818401</v>
      </c>
      <c r="CX34" s="55">
        <v>1857.11832617096</v>
      </c>
      <c r="CY34" s="55">
        <v>1895.36576826582</v>
      </c>
      <c r="CZ34" s="55">
        <v>1898.26576780657</v>
      </c>
      <c r="DA34" s="55">
        <v>1870.90188939163</v>
      </c>
      <c r="DB34" s="55">
        <v>1891.2999635865101</v>
      </c>
      <c r="DC34" s="55">
        <v>1978.2601562161201</v>
      </c>
      <c r="DD34" s="55">
        <v>1975.4434317969501</v>
      </c>
      <c r="DE34" s="55">
        <v>1992.14736775187</v>
      </c>
      <c r="DF34" s="55">
        <v>2007.28320108708</v>
      </c>
      <c r="DG34" s="55">
        <v>2051.90518883093</v>
      </c>
      <c r="DH34" s="55">
        <v>2076.27928567668</v>
      </c>
      <c r="DI34" s="55">
        <v>2108.22472176172</v>
      </c>
      <c r="DJ34" s="55">
        <v>2169.55783817868</v>
      </c>
      <c r="DK34" s="55">
        <v>2122.03336896991</v>
      </c>
      <c r="DL34" s="55">
        <v>2151.85455934948</v>
      </c>
      <c r="DM34" s="55">
        <v>2179.1483409867301</v>
      </c>
      <c r="DN34" s="55">
        <v>2272.7515758703298</v>
      </c>
      <c r="DO34" s="55">
        <v>2307.07501506057</v>
      </c>
      <c r="DP34" s="55">
        <v>2372.0249957965898</v>
      </c>
      <c r="DQ34" s="55">
        <v>2396.8249895736099</v>
      </c>
      <c r="DR34" s="55">
        <v>2388.1053137234599</v>
      </c>
    </row>
    <row r="35" spans="1:122" x14ac:dyDescent="0.25">
      <c r="A35" s="8" t="s">
        <v>115</v>
      </c>
      <c r="B35" s="56" t="s">
        <v>157</v>
      </c>
      <c r="C35" s="46" t="s">
        <v>135</v>
      </c>
      <c r="D35" s="8" t="s">
        <v>141</v>
      </c>
      <c r="E35" s="8" t="s">
        <v>147</v>
      </c>
      <c r="F35" s="8" t="s">
        <v>151</v>
      </c>
      <c r="G35" s="8">
        <v>16980</v>
      </c>
      <c r="H35" s="53">
        <v>33694</v>
      </c>
      <c r="I35" s="54">
        <v>43284.629166666666</v>
      </c>
      <c r="J35" s="90"/>
      <c r="K35" s="90"/>
      <c r="L35" s="90"/>
      <c r="M35" s="90"/>
      <c r="N35" s="90"/>
      <c r="O35" s="90"/>
      <c r="P35" s="90"/>
      <c r="Q35" s="90"/>
      <c r="R35" s="55">
        <v>1025.9701986058101</v>
      </c>
      <c r="S35" s="55">
        <v>1003.8101143436101</v>
      </c>
      <c r="T35" s="55">
        <v>1049.9120661837801</v>
      </c>
      <c r="U35" s="55">
        <v>1057.9046546714601</v>
      </c>
      <c r="V35" s="55">
        <v>1077.9911858149201</v>
      </c>
      <c r="W35" s="55">
        <v>1104.3332950609699</v>
      </c>
      <c r="X35" s="55">
        <v>1102.8968754696</v>
      </c>
      <c r="Y35" s="55">
        <v>1140.37551858302</v>
      </c>
      <c r="Z35" s="55">
        <v>1153.4137686601</v>
      </c>
      <c r="AA35" s="55">
        <v>1228.95920146398</v>
      </c>
      <c r="AB35" s="55">
        <v>1240.0905763020201</v>
      </c>
      <c r="AC35" s="55">
        <v>1291.99336179017</v>
      </c>
      <c r="AD35" s="55">
        <v>1324.3933252485599</v>
      </c>
      <c r="AE35" s="55">
        <v>1304.1935399577001</v>
      </c>
      <c r="AF35" s="55">
        <v>1314.01331988487</v>
      </c>
      <c r="AG35" s="55">
        <v>1345.3663791249</v>
      </c>
      <c r="AH35" s="55">
        <v>1312.0844429528099</v>
      </c>
      <c r="AI35" s="55">
        <v>1324.17566109631</v>
      </c>
      <c r="AJ35" s="55">
        <v>1372.2690867751801</v>
      </c>
      <c r="AK35" s="55">
        <v>1378.47787795368</v>
      </c>
      <c r="AL35" s="55">
        <v>1433.4885049409199</v>
      </c>
      <c r="AM35" s="55">
        <v>1451.82737235579</v>
      </c>
      <c r="AN35" s="55">
        <v>1464.8534089468501</v>
      </c>
      <c r="AO35" s="55">
        <v>1473.4183916371101</v>
      </c>
      <c r="AP35" s="55">
        <v>1484.0389854442401</v>
      </c>
      <c r="AQ35" s="55">
        <v>1498.0673241003001</v>
      </c>
      <c r="AR35" s="55">
        <v>1503.69850409682</v>
      </c>
      <c r="AS35" s="55">
        <v>1525.0667731952699</v>
      </c>
      <c r="AT35" s="55">
        <v>1529.9354302215099</v>
      </c>
      <c r="AU35" s="55">
        <v>1569.2625611057799</v>
      </c>
      <c r="AV35" s="55">
        <v>1562.4929247984801</v>
      </c>
      <c r="AW35" s="55">
        <v>1637.40376261039</v>
      </c>
      <c r="AX35" s="55">
        <v>1747.1365387307201</v>
      </c>
      <c r="AY35" s="55">
        <v>1685.4495926520999</v>
      </c>
      <c r="AZ35" s="55">
        <v>1699.9832114708499</v>
      </c>
      <c r="BA35" s="55">
        <v>1728.99309761427</v>
      </c>
      <c r="BB35" s="55">
        <v>1787.84714547201</v>
      </c>
      <c r="BC35" s="55">
        <v>1848.17194924776</v>
      </c>
      <c r="BD35" s="55">
        <v>1826.1193338513899</v>
      </c>
      <c r="BE35" s="55">
        <v>1850.86206937522</v>
      </c>
      <c r="BF35" s="55">
        <v>1868.0504991676901</v>
      </c>
      <c r="BG35" s="55">
        <v>1877.28760392852</v>
      </c>
      <c r="BH35" s="55">
        <v>1866.1037408674399</v>
      </c>
      <c r="BI35" s="55">
        <v>1845.7067041627499</v>
      </c>
      <c r="BJ35" s="55">
        <v>1855.02031708748</v>
      </c>
      <c r="BK35" s="55">
        <v>1952.58065994754</v>
      </c>
      <c r="BL35" s="55">
        <v>2025.02142618671</v>
      </c>
      <c r="BM35" s="55">
        <v>2026.83229263663</v>
      </c>
      <c r="BN35" s="55">
        <v>2067.7462450507601</v>
      </c>
      <c r="BO35" s="55">
        <v>2140.1703022818101</v>
      </c>
      <c r="BP35" s="55">
        <v>2114.6423339774901</v>
      </c>
      <c r="BQ35" s="55">
        <v>2119.8337644234298</v>
      </c>
      <c r="BR35" s="55">
        <v>2154.2984224985598</v>
      </c>
      <c r="BS35" s="55">
        <v>2213.14141476236</v>
      </c>
      <c r="BT35" s="55">
        <v>2189.8974143836499</v>
      </c>
      <c r="BU35" s="55">
        <v>2250.0039428844898</v>
      </c>
      <c r="BV35" s="55">
        <v>2352.2943664161799</v>
      </c>
      <c r="BW35" s="55">
        <v>2226.37792260069</v>
      </c>
      <c r="BX35" s="55">
        <v>2168.0614733232501</v>
      </c>
      <c r="BY35" s="55">
        <v>2165.52322237916</v>
      </c>
      <c r="BZ35" s="55">
        <v>2202.5565680159002</v>
      </c>
      <c r="CA35" s="55">
        <v>2133.9159584142099</v>
      </c>
      <c r="CB35" s="55">
        <v>2107.4345441342098</v>
      </c>
      <c r="CC35" s="55">
        <v>2057.3346438626299</v>
      </c>
      <c r="CD35" s="55">
        <v>2007.3501760368699</v>
      </c>
      <c r="CE35" s="55">
        <v>2006.11384376461</v>
      </c>
      <c r="CF35" s="55">
        <v>2010.17883808138</v>
      </c>
      <c r="CG35" s="55">
        <v>1859.93148155582</v>
      </c>
      <c r="CH35" s="55">
        <v>1777.13661305612</v>
      </c>
      <c r="CI35" s="55">
        <v>1761.2629123450399</v>
      </c>
      <c r="CJ35" s="55">
        <v>1697.06456049178</v>
      </c>
      <c r="CK35" s="55">
        <v>1605.8924871176901</v>
      </c>
      <c r="CL35" s="55">
        <v>1613.4408770089999</v>
      </c>
      <c r="CM35" s="55">
        <v>1707.16877279973</v>
      </c>
      <c r="CN35" s="55">
        <v>1644.55641201658</v>
      </c>
      <c r="CO35" s="55">
        <v>1690.89697121827</v>
      </c>
      <c r="CP35" s="55">
        <v>1673.1387630942399</v>
      </c>
      <c r="CQ35" s="55">
        <v>1714.6773368551601</v>
      </c>
      <c r="CR35" s="55">
        <v>1724.1826845923699</v>
      </c>
      <c r="CS35" s="55">
        <v>1739.4027798832699</v>
      </c>
      <c r="CT35" s="55">
        <v>1752.29905236017</v>
      </c>
      <c r="CU35" s="55">
        <v>1699.2333323504399</v>
      </c>
      <c r="CV35" s="55">
        <v>1758.5730550524099</v>
      </c>
      <c r="CW35" s="55">
        <v>1826.0114274463999</v>
      </c>
      <c r="CX35" s="55">
        <v>1865.19531939741</v>
      </c>
      <c r="CY35" s="55">
        <v>1905.1322266700099</v>
      </c>
      <c r="CZ35" s="55">
        <v>1931.94123388105</v>
      </c>
      <c r="DA35" s="55">
        <v>1903.0513780331501</v>
      </c>
      <c r="DB35" s="55">
        <v>1915.1349284694099</v>
      </c>
      <c r="DC35" s="55">
        <v>2035.7029746245601</v>
      </c>
      <c r="DD35" s="55">
        <v>2043.44440196749</v>
      </c>
      <c r="DE35" s="55">
        <v>2072.3601411781901</v>
      </c>
      <c r="DF35" s="55">
        <v>2081.3336510157801</v>
      </c>
      <c r="DG35" s="55">
        <v>2138.2482391457002</v>
      </c>
      <c r="DH35" s="55">
        <v>2185.5292954493202</v>
      </c>
      <c r="DI35" s="55">
        <v>2210.1343000575298</v>
      </c>
      <c r="DJ35" s="55">
        <v>2252.4770686479801</v>
      </c>
      <c r="DK35" s="55">
        <v>2226.4544810879402</v>
      </c>
      <c r="DL35" s="55">
        <v>2242.6619210714698</v>
      </c>
      <c r="DM35" s="55">
        <v>2286.78852380117</v>
      </c>
      <c r="DN35" s="55">
        <v>2394.2183166063</v>
      </c>
      <c r="DO35" s="55">
        <v>2414.7389909029198</v>
      </c>
      <c r="DP35" s="55">
        <v>2468.93215397945</v>
      </c>
      <c r="DQ35" s="55">
        <v>2533.4244953665998</v>
      </c>
      <c r="DR35" s="55">
        <v>2491.5601154045798</v>
      </c>
    </row>
    <row r="36" spans="1:122" x14ac:dyDescent="0.25">
      <c r="A36" s="45" t="s">
        <v>116</v>
      </c>
      <c r="B36" s="56" t="s">
        <v>158</v>
      </c>
      <c r="C36" s="46" t="s">
        <v>135</v>
      </c>
      <c r="D36" s="8" t="s">
        <v>141</v>
      </c>
      <c r="E36" s="8" t="s">
        <v>147</v>
      </c>
      <c r="F36" s="8" t="s">
        <v>151</v>
      </c>
      <c r="G36" s="8">
        <v>37980</v>
      </c>
      <c r="H36" s="53">
        <v>33694</v>
      </c>
      <c r="I36" s="54">
        <v>43284.629861111112</v>
      </c>
      <c r="J36" s="90"/>
      <c r="K36" s="90"/>
      <c r="L36" s="90"/>
      <c r="M36" s="90"/>
      <c r="N36" s="90"/>
      <c r="O36" s="90"/>
      <c r="P36" s="90"/>
      <c r="Q36" s="90"/>
      <c r="R36" s="55">
        <v>647.925491963833</v>
      </c>
      <c r="S36" s="55">
        <v>631.04490927880704</v>
      </c>
      <c r="T36" s="55">
        <v>636.85099700143098</v>
      </c>
      <c r="U36" s="55">
        <v>643.40289793722502</v>
      </c>
      <c r="V36" s="55">
        <v>663.92634824074901</v>
      </c>
      <c r="W36" s="55">
        <v>679.42311698215497</v>
      </c>
      <c r="X36" s="55">
        <v>691.479389505992</v>
      </c>
      <c r="Y36" s="55">
        <v>718.58007249933905</v>
      </c>
      <c r="Z36" s="55">
        <v>726.84630389191705</v>
      </c>
      <c r="AA36" s="55">
        <v>763.492589808503</v>
      </c>
      <c r="AB36" s="55">
        <v>774.96042254136</v>
      </c>
      <c r="AC36" s="55">
        <v>801.76405065741801</v>
      </c>
      <c r="AD36" s="55">
        <v>801.96740837432196</v>
      </c>
      <c r="AE36" s="55">
        <v>788.24643884438001</v>
      </c>
      <c r="AF36" s="55">
        <v>787.528809497206</v>
      </c>
      <c r="AG36" s="55">
        <v>809.04963236667004</v>
      </c>
      <c r="AH36" s="55">
        <v>791.71586961409503</v>
      </c>
      <c r="AI36" s="55">
        <v>827.26014521281604</v>
      </c>
      <c r="AJ36" s="55">
        <v>845.09544203614303</v>
      </c>
      <c r="AK36" s="55">
        <v>849.25896170554404</v>
      </c>
      <c r="AL36" s="55">
        <v>858.14427772886495</v>
      </c>
      <c r="AM36" s="55">
        <v>855.89352556178903</v>
      </c>
      <c r="AN36" s="55">
        <v>869.86341569742103</v>
      </c>
      <c r="AO36" s="55">
        <v>861.23940777718701</v>
      </c>
      <c r="AP36" s="55">
        <v>880.45780761656897</v>
      </c>
      <c r="AQ36" s="55">
        <v>892.27937078186699</v>
      </c>
      <c r="AR36" s="55">
        <v>904.94170118862598</v>
      </c>
      <c r="AS36" s="55">
        <v>950.15054913705103</v>
      </c>
      <c r="AT36" s="55">
        <v>983.17845584372299</v>
      </c>
      <c r="AU36" s="55">
        <v>984.46448124001301</v>
      </c>
      <c r="AV36" s="55">
        <v>1000.31239763785</v>
      </c>
      <c r="AW36" s="55">
        <v>1049.53147056956</v>
      </c>
      <c r="AX36" s="55">
        <v>1062.40426857239</v>
      </c>
      <c r="AY36" s="55">
        <v>1018.04677971093</v>
      </c>
      <c r="AZ36" s="55">
        <v>1014.35579145142</v>
      </c>
      <c r="BA36" s="55">
        <v>1009.4084671291</v>
      </c>
      <c r="BB36" s="55">
        <v>1017.29903550789</v>
      </c>
      <c r="BC36" s="55">
        <v>1048.60276407008</v>
      </c>
      <c r="BD36" s="55">
        <v>1033.5598262748899</v>
      </c>
      <c r="BE36" s="55">
        <v>1053.7189989434801</v>
      </c>
      <c r="BF36" s="55">
        <v>1079.82027610866</v>
      </c>
      <c r="BG36" s="55">
        <v>1112.65096721746</v>
      </c>
      <c r="BH36" s="55">
        <v>1099.41605259827</v>
      </c>
      <c r="BI36" s="55">
        <v>1109.1839460306201</v>
      </c>
      <c r="BJ36" s="55">
        <v>1133.9285076822</v>
      </c>
      <c r="BK36" s="55">
        <v>1172.91170628894</v>
      </c>
      <c r="BL36" s="55">
        <v>1223.0106184584299</v>
      </c>
      <c r="BM36" s="55">
        <v>1233.5600234630799</v>
      </c>
      <c r="BN36" s="55">
        <v>1280.70211958666</v>
      </c>
      <c r="BO36" s="55">
        <v>1330.15076521319</v>
      </c>
      <c r="BP36" s="55">
        <v>1344.8947777122801</v>
      </c>
      <c r="BQ36" s="55">
        <v>1382.19592851163</v>
      </c>
      <c r="BR36" s="55">
        <v>1447.41703799535</v>
      </c>
      <c r="BS36" s="55">
        <v>1456.1509456791</v>
      </c>
      <c r="BT36" s="55">
        <v>1470.5405967301199</v>
      </c>
      <c r="BU36" s="55">
        <v>1501.4481129707899</v>
      </c>
      <c r="BV36" s="55">
        <v>1584.8648173674901</v>
      </c>
      <c r="BW36" s="55">
        <v>1493.4741851722799</v>
      </c>
      <c r="BX36" s="55">
        <v>1451.71134946041</v>
      </c>
      <c r="BY36" s="55">
        <v>1442.7836059123099</v>
      </c>
      <c r="BZ36" s="55">
        <v>1477.92875506423</v>
      </c>
      <c r="CA36" s="55">
        <v>1449.00787229307</v>
      </c>
      <c r="CB36" s="55">
        <v>1444.49362704849</v>
      </c>
      <c r="CC36" s="55">
        <v>1419.77387821193</v>
      </c>
      <c r="CD36" s="55">
        <v>1394.28203769786</v>
      </c>
      <c r="CE36" s="55">
        <v>1391.4354084696399</v>
      </c>
      <c r="CF36" s="55">
        <v>1367.16065685276</v>
      </c>
      <c r="CG36" s="55">
        <v>1248.6883237321599</v>
      </c>
      <c r="CH36" s="55">
        <v>1188.2197681697401</v>
      </c>
      <c r="CI36" s="55">
        <v>1166.8246972721099</v>
      </c>
      <c r="CJ36" s="55">
        <v>1131.6071285626699</v>
      </c>
      <c r="CK36" s="55">
        <v>1103.0872171328399</v>
      </c>
      <c r="CL36" s="55">
        <v>1108.10098335832</v>
      </c>
      <c r="CM36" s="55">
        <v>1189.6405249065201</v>
      </c>
      <c r="CN36" s="55">
        <v>1141.12064860646</v>
      </c>
      <c r="CO36" s="55">
        <v>1170.0818474129901</v>
      </c>
      <c r="CP36" s="55">
        <v>1127.23061268898</v>
      </c>
      <c r="CQ36" s="55">
        <v>1165.8931706641899</v>
      </c>
      <c r="CR36" s="55">
        <v>1181.7125878839199</v>
      </c>
      <c r="CS36" s="55">
        <v>1203.74173534631</v>
      </c>
      <c r="CT36" s="55">
        <v>1245.4604365458499</v>
      </c>
      <c r="CU36" s="55">
        <v>1182.6800635939301</v>
      </c>
      <c r="CV36" s="55">
        <v>1193.9092556303899</v>
      </c>
      <c r="CW36" s="55">
        <v>1241.6428400350101</v>
      </c>
      <c r="CX36" s="55">
        <v>1285.3049576385299</v>
      </c>
      <c r="CY36" s="55">
        <v>1312.0331543290599</v>
      </c>
      <c r="CZ36" s="55">
        <v>1319.64431719511</v>
      </c>
      <c r="DA36" s="55">
        <v>1287.9548238254999</v>
      </c>
      <c r="DB36" s="55">
        <v>1273.5571337813001</v>
      </c>
      <c r="DC36" s="55">
        <v>1333.81359969352</v>
      </c>
      <c r="DD36" s="55">
        <v>1337.12797003988</v>
      </c>
      <c r="DE36" s="55">
        <v>1334.9270168543801</v>
      </c>
      <c r="DF36" s="55">
        <v>1318.89309986789</v>
      </c>
      <c r="DG36" s="55">
        <v>1344.74865785011</v>
      </c>
      <c r="DH36" s="55">
        <v>1370.0259358605999</v>
      </c>
      <c r="DI36" s="55">
        <v>1384.3449482977901</v>
      </c>
      <c r="DJ36" s="55">
        <v>1417.0856431793</v>
      </c>
      <c r="DK36" s="55">
        <v>1390.53614092766</v>
      </c>
      <c r="DL36" s="55">
        <v>1391.6948570928701</v>
      </c>
      <c r="DM36" s="55">
        <v>1404.43727460833</v>
      </c>
      <c r="DN36" s="55">
        <v>1452.3389907129899</v>
      </c>
      <c r="DO36" s="55">
        <v>1453.32552781253</v>
      </c>
      <c r="DP36" s="55">
        <v>1486.88357156652</v>
      </c>
      <c r="DQ36" s="55">
        <v>1517.5902282638301</v>
      </c>
      <c r="DR36" s="55">
        <v>1529.51628774543</v>
      </c>
    </row>
    <row r="37" spans="1:122" x14ac:dyDescent="0.25">
      <c r="A37" s="8" t="s">
        <v>117</v>
      </c>
      <c r="B37" s="56" t="s">
        <v>159</v>
      </c>
      <c r="C37" s="46" t="s">
        <v>135</v>
      </c>
      <c r="D37" s="8" t="s">
        <v>141</v>
      </c>
      <c r="E37" s="8" t="s">
        <v>147</v>
      </c>
      <c r="F37" s="8" t="s">
        <v>151</v>
      </c>
      <c r="G37" s="8">
        <v>19820</v>
      </c>
      <c r="H37" s="53">
        <v>33694</v>
      </c>
      <c r="I37" s="54">
        <v>43284.629166666666</v>
      </c>
      <c r="J37" s="90"/>
      <c r="K37" s="90"/>
      <c r="L37" s="90"/>
      <c r="M37" s="90"/>
      <c r="N37" s="90"/>
      <c r="O37" s="90"/>
      <c r="P37" s="90"/>
      <c r="Q37" s="90"/>
      <c r="R37" s="55">
        <v>549.98477926642101</v>
      </c>
      <c r="S37" s="55">
        <v>540.10084970749995</v>
      </c>
      <c r="T37" s="55">
        <v>544.811408199021</v>
      </c>
      <c r="U37" s="55">
        <v>545.87083775583096</v>
      </c>
      <c r="V37" s="55">
        <v>575.96807030258697</v>
      </c>
      <c r="W37" s="55">
        <v>593.97418010154604</v>
      </c>
      <c r="X37" s="55">
        <v>617.99075541704997</v>
      </c>
      <c r="Y37" s="55">
        <v>648.51171702508304</v>
      </c>
      <c r="Z37" s="55">
        <v>655.20491495234603</v>
      </c>
      <c r="AA37" s="55">
        <v>698.47758210601205</v>
      </c>
      <c r="AB37" s="55">
        <v>706.05835505239304</v>
      </c>
      <c r="AC37" s="55">
        <v>736.60023875673699</v>
      </c>
      <c r="AD37" s="55">
        <v>715.27397837747299</v>
      </c>
      <c r="AE37" s="55">
        <v>706.73706023980901</v>
      </c>
      <c r="AF37" s="55">
        <v>720.97401705237803</v>
      </c>
      <c r="AG37" s="55">
        <v>746.75410315099305</v>
      </c>
      <c r="AH37" s="55">
        <v>736.631612581279</v>
      </c>
      <c r="AI37" s="55">
        <v>761.16224877423394</v>
      </c>
      <c r="AJ37" s="55">
        <v>774.88922502895298</v>
      </c>
      <c r="AK37" s="55">
        <v>779.31196768273298</v>
      </c>
      <c r="AL37" s="55">
        <v>778.610035440395</v>
      </c>
      <c r="AM37" s="55">
        <v>802.55665465809</v>
      </c>
      <c r="AN37" s="55">
        <v>809.49884325113499</v>
      </c>
      <c r="AO37" s="55">
        <v>826.96862298154701</v>
      </c>
      <c r="AP37" s="55">
        <v>843.53991144415204</v>
      </c>
      <c r="AQ37" s="55">
        <v>840.43029125947601</v>
      </c>
      <c r="AR37" s="55">
        <v>850.39063758250097</v>
      </c>
      <c r="AS37" s="55">
        <v>861.31459682885998</v>
      </c>
      <c r="AT37" s="55">
        <v>883.11462009914499</v>
      </c>
      <c r="AU37" s="55">
        <v>882.01959661310298</v>
      </c>
      <c r="AV37" s="55">
        <v>883.27347286741497</v>
      </c>
      <c r="AW37" s="55">
        <v>893.81219070245197</v>
      </c>
      <c r="AX37" s="55">
        <v>938.73884217844102</v>
      </c>
      <c r="AY37" s="55">
        <v>916.50338206516903</v>
      </c>
      <c r="AZ37" s="55">
        <v>921.26024444661596</v>
      </c>
      <c r="BA37" s="55">
        <v>932.67128269695297</v>
      </c>
      <c r="BB37" s="55">
        <v>954.47710883565196</v>
      </c>
      <c r="BC37" s="55">
        <v>987.85084016094504</v>
      </c>
      <c r="BD37" s="55">
        <v>960.00255060515201</v>
      </c>
      <c r="BE37" s="55">
        <v>957.12812490461295</v>
      </c>
      <c r="BF37" s="55">
        <v>991.98743654540306</v>
      </c>
      <c r="BG37" s="55">
        <v>997.31709914015403</v>
      </c>
      <c r="BH37" s="55">
        <v>996.74743838309496</v>
      </c>
      <c r="BI37" s="55">
        <v>985.15757393753302</v>
      </c>
      <c r="BJ37" s="55">
        <v>987.05407019505196</v>
      </c>
      <c r="BK37" s="55">
        <v>1001.8684496672701</v>
      </c>
      <c r="BL37" s="55">
        <v>1035.91700004977</v>
      </c>
      <c r="BM37" s="55">
        <v>1043.3958900391201</v>
      </c>
      <c r="BN37" s="55">
        <v>1055.1384145263801</v>
      </c>
      <c r="BO37" s="55">
        <v>1091.3085522588001</v>
      </c>
      <c r="BP37" s="55">
        <v>1090.2480652172701</v>
      </c>
      <c r="BQ37" s="55">
        <v>1043.0186892909701</v>
      </c>
      <c r="BR37" s="55">
        <v>1066.53099572819</v>
      </c>
      <c r="BS37" s="55">
        <v>1058.1102122330401</v>
      </c>
      <c r="BT37" s="55">
        <v>1027.92952912433</v>
      </c>
      <c r="BU37" s="55">
        <v>1032.5815908178699</v>
      </c>
      <c r="BV37" s="55">
        <v>1071.58676826837</v>
      </c>
      <c r="BW37" s="55">
        <v>996.18233714374196</v>
      </c>
      <c r="BX37" s="55">
        <v>939.411128121557</v>
      </c>
      <c r="BY37" s="55">
        <v>907.003793440246</v>
      </c>
      <c r="BZ37" s="55">
        <v>895.89569757456195</v>
      </c>
      <c r="CA37" s="55">
        <v>852.76472578442895</v>
      </c>
      <c r="CB37" s="55">
        <v>861.42734742831306</v>
      </c>
      <c r="CC37" s="55">
        <v>840.65735545616599</v>
      </c>
      <c r="CD37" s="55">
        <v>827.67251227115196</v>
      </c>
      <c r="CE37" s="55">
        <v>826.11911609070103</v>
      </c>
      <c r="CF37" s="55">
        <v>825.23430737198805</v>
      </c>
      <c r="CG37" s="55">
        <v>768.39824778783498</v>
      </c>
      <c r="CH37" s="55">
        <v>739.38732040926095</v>
      </c>
      <c r="CI37" s="55">
        <v>738.59516642474</v>
      </c>
      <c r="CJ37" s="55">
        <v>717.98507245175699</v>
      </c>
      <c r="CK37" s="55">
        <v>697.55008324819505</v>
      </c>
      <c r="CL37" s="55">
        <v>715.01712252904395</v>
      </c>
      <c r="CM37" s="55">
        <v>784.96009574899699</v>
      </c>
      <c r="CN37" s="55">
        <v>758.288962200828</v>
      </c>
      <c r="CO37" s="55">
        <v>784.41118040307697</v>
      </c>
      <c r="CP37" s="55">
        <v>762.16976378874097</v>
      </c>
      <c r="CQ37" s="55">
        <v>797.00255629419701</v>
      </c>
      <c r="CR37" s="55">
        <v>821.40942605503596</v>
      </c>
      <c r="CS37" s="55">
        <v>828.62223130105497</v>
      </c>
      <c r="CT37" s="55">
        <v>845.27503123976101</v>
      </c>
      <c r="CU37" s="55">
        <v>826.911366116664</v>
      </c>
      <c r="CV37" s="55">
        <v>852.809280041992</v>
      </c>
      <c r="CW37" s="55">
        <v>882.55530338603501</v>
      </c>
      <c r="CX37" s="55">
        <v>920.674785747383</v>
      </c>
      <c r="CY37" s="55">
        <v>939.09332325910896</v>
      </c>
      <c r="CZ37" s="55">
        <v>963.55253285308197</v>
      </c>
      <c r="DA37" s="55">
        <v>949.45788176403403</v>
      </c>
      <c r="DB37" s="55">
        <v>961.03350660640399</v>
      </c>
      <c r="DC37" s="55">
        <v>1017.64005059397</v>
      </c>
      <c r="DD37" s="55">
        <v>1002.8860432845599</v>
      </c>
      <c r="DE37" s="55">
        <v>1036.8127838554001</v>
      </c>
      <c r="DF37" s="55">
        <v>1020.77416105065</v>
      </c>
      <c r="DG37" s="55">
        <v>1046.68315971433</v>
      </c>
      <c r="DH37" s="55">
        <v>1069.9984109136401</v>
      </c>
      <c r="DI37" s="55">
        <v>1086.2923844304901</v>
      </c>
      <c r="DJ37" s="55">
        <v>1111.11333664734</v>
      </c>
      <c r="DK37" s="55">
        <v>1090.5890689124999</v>
      </c>
      <c r="DL37" s="55">
        <v>1100.78126652688</v>
      </c>
      <c r="DM37" s="55">
        <v>1114.5672002296801</v>
      </c>
      <c r="DN37" s="55">
        <v>1161.1828750391901</v>
      </c>
      <c r="DO37" s="55">
        <v>1172.49241263967</v>
      </c>
      <c r="DP37" s="55">
        <v>1195.12633679698</v>
      </c>
      <c r="DQ37" s="55">
        <v>1215.32055693554</v>
      </c>
      <c r="DR37" s="55">
        <v>1234.8627244741199</v>
      </c>
    </row>
    <row r="38" spans="1:122" x14ac:dyDescent="0.25">
      <c r="A38" s="6" t="s">
        <v>118</v>
      </c>
      <c r="B38" s="57" t="s">
        <v>155</v>
      </c>
      <c r="C38" s="52" t="s">
        <v>136</v>
      </c>
      <c r="D38" s="6" t="s">
        <v>142</v>
      </c>
      <c r="E38" s="6" t="s">
        <v>147</v>
      </c>
      <c r="F38" s="6" t="s">
        <v>152</v>
      </c>
      <c r="G38" s="6">
        <v>35620</v>
      </c>
      <c r="H38" s="49">
        <v>25658</v>
      </c>
      <c r="I38" s="50">
        <v>43276.67083333333</v>
      </c>
      <c r="J38" s="51">
        <v>175.19306669263801</v>
      </c>
      <c r="K38" s="51">
        <v>169.78144456220201</v>
      </c>
      <c r="L38" s="51">
        <v>170.369422106831</v>
      </c>
      <c r="M38" s="51">
        <v>166.80938377775399</v>
      </c>
      <c r="N38" s="51">
        <v>169.03820310169999</v>
      </c>
      <c r="O38" s="51">
        <v>170.30261318913699</v>
      </c>
      <c r="P38" s="51">
        <v>169.33639964454099</v>
      </c>
      <c r="Q38" s="51">
        <v>169.04457714291499</v>
      </c>
      <c r="R38" s="51">
        <v>168.47725708663901</v>
      </c>
      <c r="S38" s="51">
        <v>170.11751022413799</v>
      </c>
      <c r="T38" s="51">
        <v>168.451165406109</v>
      </c>
      <c r="U38" s="51">
        <v>168.61513744883001</v>
      </c>
      <c r="V38" s="51">
        <v>167.74246416557099</v>
      </c>
      <c r="W38" s="51">
        <v>168.469786790017</v>
      </c>
      <c r="X38" s="51">
        <v>169.716948219215</v>
      </c>
      <c r="Y38" s="51">
        <v>171.51366470615099</v>
      </c>
      <c r="Z38" s="51">
        <v>169.81831429052701</v>
      </c>
      <c r="AA38" s="51">
        <v>169.77946014761699</v>
      </c>
      <c r="AB38" s="51">
        <v>170.02605815405599</v>
      </c>
      <c r="AC38" s="51">
        <v>167.309440615163</v>
      </c>
      <c r="AD38" s="51">
        <v>166.794203331337</v>
      </c>
      <c r="AE38" s="51">
        <v>163.98056672590499</v>
      </c>
      <c r="AF38" s="51">
        <v>166.09737252553799</v>
      </c>
      <c r="AG38" s="51">
        <v>167.19026191918101</v>
      </c>
      <c r="AH38" s="51">
        <v>175.134098323719</v>
      </c>
      <c r="AI38" s="51">
        <v>169.72077846992099</v>
      </c>
      <c r="AJ38" s="51">
        <v>171.85232917194301</v>
      </c>
      <c r="AK38" s="51">
        <v>172.46580493460999</v>
      </c>
      <c r="AL38" s="51">
        <v>172.611144457644</v>
      </c>
      <c r="AM38" s="51">
        <v>172.743755848696</v>
      </c>
      <c r="AN38" s="51">
        <v>173.786117458516</v>
      </c>
      <c r="AO38" s="51">
        <v>176.89389907524</v>
      </c>
      <c r="AP38" s="51">
        <v>177.35575210279899</v>
      </c>
      <c r="AQ38" s="51">
        <v>183.94746701268301</v>
      </c>
      <c r="AR38" s="51">
        <v>185.725721493799</v>
      </c>
      <c r="AS38" s="51">
        <v>186.56526528852299</v>
      </c>
      <c r="AT38" s="51">
        <v>193.12191320675799</v>
      </c>
      <c r="AU38" s="51">
        <v>197.571435030413</v>
      </c>
      <c r="AV38" s="51">
        <v>198.498753979849</v>
      </c>
      <c r="AW38" s="51">
        <v>207.026552345396</v>
      </c>
      <c r="AX38" s="51">
        <v>220.27416515648201</v>
      </c>
      <c r="AY38" s="51">
        <v>218.842458258731</v>
      </c>
      <c r="AZ38" s="51">
        <v>229.016573923973</v>
      </c>
      <c r="BA38" s="51">
        <v>236.70261612056899</v>
      </c>
      <c r="BB38" s="51">
        <v>236.48246555608401</v>
      </c>
      <c r="BC38" s="51">
        <v>241.82501206932901</v>
      </c>
      <c r="BD38" s="51">
        <v>260.34220182252301</v>
      </c>
      <c r="BE38" s="51">
        <v>265.959666431431</v>
      </c>
      <c r="BF38" s="51">
        <v>278.88517149618798</v>
      </c>
      <c r="BG38" s="51">
        <v>289.621104038797</v>
      </c>
      <c r="BH38" s="51">
        <v>302.744864997462</v>
      </c>
      <c r="BI38" s="51">
        <v>313.133310274076</v>
      </c>
      <c r="BJ38" s="51">
        <v>322.05030228003699</v>
      </c>
      <c r="BK38" s="51">
        <v>340.195188826145</v>
      </c>
      <c r="BL38" s="51">
        <v>346.26705334928999</v>
      </c>
      <c r="BM38" s="51">
        <v>354.75865714483399</v>
      </c>
      <c r="BN38" s="51">
        <v>368.12498880077499</v>
      </c>
      <c r="BO38" s="51">
        <v>378.12081767983602</v>
      </c>
      <c r="BP38" s="51">
        <v>388.56662985202303</v>
      </c>
      <c r="BQ38" s="51">
        <v>403.21007556064899</v>
      </c>
      <c r="BR38" s="51">
        <v>421.21149254093001</v>
      </c>
      <c r="BS38" s="51">
        <v>446.16825894413</v>
      </c>
      <c r="BT38" s="51">
        <v>450.58460073990398</v>
      </c>
      <c r="BU38" s="51">
        <v>462.02222511504601</v>
      </c>
      <c r="BV38" s="51">
        <v>469.04675884597799</v>
      </c>
      <c r="BW38" s="51">
        <v>467.39358322004398</v>
      </c>
      <c r="BX38" s="51">
        <v>467.972450814046</v>
      </c>
      <c r="BY38" s="51">
        <v>470.51412575445602</v>
      </c>
      <c r="BZ38" s="51">
        <v>474.12832494117498</v>
      </c>
      <c r="CA38" s="51">
        <v>472.400210526823</v>
      </c>
      <c r="CB38" s="51">
        <v>463.96092471028402</v>
      </c>
      <c r="CC38" s="51">
        <v>465.057194379907</v>
      </c>
      <c r="CD38" s="51">
        <v>456.60085253357198</v>
      </c>
      <c r="CE38" s="51">
        <v>448.54306596060599</v>
      </c>
      <c r="CF38" s="51">
        <v>440.21723633337098</v>
      </c>
      <c r="CG38" s="51">
        <v>398.01414900601202</v>
      </c>
      <c r="CH38" s="51">
        <v>383.08669545199803</v>
      </c>
      <c r="CI38" s="51">
        <v>375.63675115935001</v>
      </c>
      <c r="CJ38" s="51">
        <v>381.019542442925</v>
      </c>
      <c r="CK38" s="51">
        <v>381.67851817059</v>
      </c>
      <c r="CL38" s="51">
        <v>390.79632339513</v>
      </c>
      <c r="CM38" s="51">
        <v>389.60706926238402</v>
      </c>
      <c r="CN38" s="51">
        <v>390.933932734606</v>
      </c>
      <c r="CO38" s="51">
        <v>397.38219081693802</v>
      </c>
      <c r="CP38" s="51">
        <v>386.40951187667002</v>
      </c>
      <c r="CQ38" s="51">
        <v>380.42348654837502</v>
      </c>
      <c r="CR38" s="51">
        <v>376.622461324874</v>
      </c>
      <c r="CS38" s="51">
        <v>369.71029734264101</v>
      </c>
      <c r="CT38" s="51">
        <v>374.18432214196298</v>
      </c>
      <c r="CU38" s="51">
        <v>377.61971348828502</v>
      </c>
      <c r="CV38" s="51">
        <v>378.97733802108598</v>
      </c>
      <c r="CW38" s="51">
        <v>383.65110912394198</v>
      </c>
      <c r="CX38" s="51">
        <v>378.74685454828602</v>
      </c>
      <c r="CY38" s="51">
        <v>394.09085796465803</v>
      </c>
      <c r="CZ38" s="51">
        <v>393.14647759379898</v>
      </c>
      <c r="DA38" s="51">
        <v>394.64731197629902</v>
      </c>
      <c r="DB38" s="51">
        <v>392.34732857387303</v>
      </c>
      <c r="DC38" s="51">
        <v>390.22151690452301</v>
      </c>
      <c r="DD38" s="51">
        <v>398.794672858132</v>
      </c>
      <c r="DE38" s="51">
        <v>394.87120682718802</v>
      </c>
      <c r="DF38" s="51">
        <v>396.05921134938097</v>
      </c>
      <c r="DG38" s="51">
        <v>391.37485789921402</v>
      </c>
      <c r="DH38" s="51">
        <v>383.30996504139802</v>
      </c>
      <c r="DI38" s="51">
        <v>382.06848183659099</v>
      </c>
      <c r="DJ38" s="51">
        <v>383.61654379472702</v>
      </c>
      <c r="DK38" s="51">
        <v>388.25272794941299</v>
      </c>
      <c r="DL38" s="51">
        <v>386.34339219940301</v>
      </c>
      <c r="DM38" s="51">
        <v>392.00943535862501</v>
      </c>
      <c r="DN38" s="51">
        <v>397.26335196355399</v>
      </c>
      <c r="DO38" s="51">
        <v>404.061689173567</v>
      </c>
      <c r="DP38" s="51">
        <v>405.028421553116</v>
      </c>
      <c r="DQ38" s="51">
        <v>406.05550798328602</v>
      </c>
      <c r="DR38" s="51">
        <v>401.07950487306198</v>
      </c>
    </row>
    <row r="39" spans="1:122" x14ac:dyDescent="0.25">
      <c r="A39" s="6" t="s">
        <v>119</v>
      </c>
      <c r="B39" s="57" t="s">
        <v>156</v>
      </c>
      <c r="C39" s="52" t="s">
        <v>136</v>
      </c>
      <c r="D39" s="6" t="s">
        <v>142</v>
      </c>
      <c r="E39" s="6" t="s">
        <v>147</v>
      </c>
      <c r="F39" s="6" t="s">
        <v>152</v>
      </c>
      <c r="G39" s="6">
        <v>31080</v>
      </c>
      <c r="H39" s="49">
        <v>25658</v>
      </c>
      <c r="I39" s="50">
        <v>43276.67083333333</v>
      </c>
      <c r="J39" s="51">
        <v>229.018003635691</v>
      </c>
      <c r="K39" s="51">
        <v>230.627525101949</v>
      </c>
      <c r="L39" s="51">
        <v>231.05360719936601</v>
      </c>
      <c r="M39" s="51">
        <v>228.69995630816399</v>
      </c>
      <c r="N39" s="51">
        <v>227.44273990899899</v>
      </c>
      <c r="O39" s="51">
        <v>225.78431497373899</v>
      </c>
      <c r="P39" s="51">
        <v>224.30315898982801</v>
      </c>
      <c r="Q39" s="51">
        <v>225.28366912137901</v>
      </c>
      <c r="R39" s="51">
        <v>223.398285164257</v>
      </c>
      <c r="S39" s="51">
        <v>221.496605692565</v>
      </c>
      <c r="T39" s="51">
        <v>218.817727978851</v>
      </c>
      <c r="U39" s="51">
        <v>214.58486157685201</v>
      </c>
      <c r="V39" s="51">
        <v>209.32557256332899</v>
      </c>
      <c r="W39" s="51">
        <v>206.881506629228</v>
      </c>
      <c r="X39" s="51">
        <v>202.51543738324199</v>
      </c>
      <c r="Y39" s="51">
        <v>198.96721446063799</v>
      </c>
      <c r="Z39" s="51">
        <v>195.72502343113399</v>
      </c>
      <c r="AA39" s="51">
        <v>188.89029576384399</v>
      </c>
      <c r="AB39" s="51">
        <v>184.25013618945599</v>
      </c>
      <c r="AC39" s="51">
        <v>179.36228695341401</v>
      </c>
      <c r="AD39" s="51">
        <v>177.11191837279199</v>
      </c>
      <c r="AE39" s="51">
        <v>179.44492659557301</v>
      </c>
      <c r="AF39" s="51">
        <v>180.79466364696</v>
      </c>
      <c r="AG39" s="51">
        <v>180.298693589717</v>
      </c>
      <c r="AH39" s="51">
        <v>179.689501760296</v>
      </c>
      <c r="AI39" s="51">
        <v>176.350548567754</v>
      </c>
      <c r="AJ39" s="51">
        <v>174.428505413539</v>
      </c>
      <c r="AK39" s="51">
        <v>174.76185146457701</v>
      </c>
      <c r="AL39" s="51">
        <v>174.84770283632901</v>
      </c>
      <c r="AM39" s="51">
        <v>175.79713658336101</v>
      </c>
      <c r="AN39" s="51">
        <v>178.42571235852901</v>
      </c>
      <c r="AO39" s="51">
        <v>181.521712844755</v>
      </c>
      <c r="AP39" s="51">
        <v>185.86873759172201</v>
      </c>
      <c r="AQ39" s="51">
        <v>190.83602464887599</v>
      </c>
      <c r="AR39" s="51">
        <v>195.03604620891801</v>
      </c>
      <c r="AS39" s="51">
        <v>198.75923973184001</v>
      </c>
      <c r="AT39" s="51">
        <v>201.62435679512001</v>
      </c>
      <c r="AU39" s="51">
        <v>204.67066631138999</v>
      </c>
      <c r="AV39" s="51">
        <v>206.94891819419399</v>
      </c>
      <c r="AW39" s="51">
        <v>209.32265406079901</v>
      </c>
      <c r="AX39" s="51">
        <v>215.513683442462</v>
      </c>
      <c r="AY39" s="51">
        <v>214.36120994051601</v>
      </c>
      <c r="AZ39" s="51">
        <v>223.841831602524</v>
      </c>
      <c r="BA39" s="51">
        <v>244.61127710676601</v>
      </c>
      <c r="BB39" s="51">
        <v>255.27285353495199</v>
      </c>
      <c r="BC39" s="51">
        <v>265.20342720434701</v>
      </c>
      <c r="BD39" s="51">
        <v>274.15027554974699</v>
      </c>
      <c r="BE39" s="51">
        <v>283.028628151747</v>
      </c>
      <c r="BF39" s="51">
        <v>296.41653761781401</v>
      </c>
      <c r="BG39" s="51">
        <v>311.443193734651</v>
      </c>
      <c r="BH39" s="51">
        <v>324.21913107596299</v>
      </c>
      <c r="BI39" s="51">
        <v>335.51884070469799</v>
      </c>
      <c r="BJ39" s="51">
        <v>350.32990190497202</v>
      </c>
      <c r="BK39" s="51">
        <v>361.18906520215501</v>
      </c>
      <c r="BL39" s="51">
        <v>374.41498323748101</v>
      </c>
      <c r="BM39" s="51">
        <v>402.79084841495199</v>
      </c>
      <c r="BN39" s="51">
        <v>428.53400770847497</v>
      </c>
      <c r="BO39" s="51">
        <v>458.93950381181997</v>
      </c>
      <c r="BP39" s="51">
        <v>503.370280193555</v>
      </c>
      <c r="BQ39" s="51">
        <v>520.508309966708</v>
      </c>
      <c r="BR39" s="51">
        <v>546.520450441413</v>
      </c>
      <c r="BS39" s="51">
        <v>581.54900881274</v>
      </c>
      <c r="BT39" s="51">
        <v>616.13498924017904</v>
      </c>
      <c r="BU39" s="51">
        <v>650.820826362655</v>
      </c>
      <c r="BV39" s="51">
        <v>675.94327607156595</v>
      </c>
      <c r="BW39" s="51">
        <v>687.54711719640295</v>
      </c>
      <c r="BX39" s="51">
        <v>694.00938077237504</v>
      </c>
      <c r="BY39" s="51">
        <v>684.23153504562401</v>
      </c>
      <c r="BZ39" s="51">
        <v>673.56923282801404</v>
      </c>
      <c r="CA39" s="51">
        <v>667.97845831531697</v>
      </c>
      <c r="CB39" s="51">
        <v>656.55400445220903</v>
      </c>
      <c r="CC39" s="51">
        <v>635.31444550619005</v>
      </c>
      <c r="CD39" s="51">
        <v>603.32872044581597</v>
      </c>
      <c r="CE39" s="51">
        <v>568.46176660726906</v>
      </c>
      <c r="CF39" s="51">
        <v>526.772273910634</v>
      </c>
      <c r="CG39" s="51">
        <v>483.671779278614</v>
      </c>
      <c r="CH39" s="51">
        <v>456.15295888821299</v>
      </c>
      <c r="CI39" s="51">
        <v>422.82043030872097</v>
      </c>
      <c r="CJ39" s="51">
        <v>407.90253509454402</v>
      </c>
      <c r="CK39" s="51">
        <v>406.77886116990197</v>
      </c>
      <c r="CL39" s="51">
        <v>405.71016338095097</v>
      </c>
      <c r="CM39" s="51">
        <v>403.114114023186</v>
      </c>
      <c r="CN39" s="51">
        <v>404.51644979902602</v>
      </c>
      <c r="CO39" s="51">
        <v>403.93707872085798</v>
      </c>
      <c r="CP39" s="51">
        <v>399.76016072866997</v>
      </c>
      <c r="CQ39" s="51">
        <v>397.85862681521098</v>
      </c>
      <c r="CR39" s="51">
        <v>399.64593890561099</v>
      </c>
      <c r="CS39" s="51">
        <v>401.68059414818202</v>
      </c>
      <c r="CT39" s="51">
        <v>403.60327903124897</v>
      </c>
      <c r="CU39" s="51">
        <v>406.69978203598703</v>
      </c>
      <c r="CV39" s="51">
        <v>411.09162510578898</v>
      </c>
      <c r="CW39" s="51">
        <v>419.01708174664401</v>
      </c>
      <c r="CX39" s="51">
        <v>431.303898533942</v>
      </c>
      <c r="CY39" s="51">
        <v>448.89674575668897</v>
      </c>
      <c r="CZ39" s="51">
        <v>470.97356055482499</v>
      </c>
      <c r="DA39" s="51">
        <v>487.563516149267</v>
      </c>
      <c r="DB39" s="51">
        <v>500.96112463172699</v>
      </c>
      <c r="DC39" s="51">
        <v>511.20539181699399</v>
      </c>
      <c r="DD39" s="51">
        <v>519.13498423196097</v>
      </c>
      <c r="DE39" s="51">
        <v>530.14433754637503</v>
      </c>
      <c r="DF39" s="51">
        <v>541.63524314915196</v>
      </c>
      <c r="DG39" s="51">
        <v>554.85067277103701</v>
      </c>
      <c r="DH39" s="51">
        <v>566.31552905672697</v>
      </c>
      <c r="DI39" s="51">
        <v>575.01984797842499</v>
      </c>
      <c r="DJ39" s="51">
        <v>585.00877247799201</v>
      </c>
      <c r="DK39" s="51">
        <v>591.96378742930801</v>
      </c>
      <c r="DL39" s="51">
        <v>598.06294119097004</v>
      </c>
      <c r="DM39" s="51">
        <v>609.79427441417602</v>
      </c>
      <c r="DN39" s="51">
        <v>625.72102915564597</v>
      </c>
      <c r="DO39" s="51">
        <v>637.63526617054595</v>
      </c>
      <c r="DP39" s="51">
        <v>646.792039632399</v>
      </c>
      <c r="DQ39" s="51">
        <v>659.55856959750599</v>
      </c>
      <c r="DR39" s="51">
        <v>674.56203812725698</v>
      </c>
    </row>
    <row r="40" spans="1:122" x14ac:dyDescent="0.25">
      <c r="A40" s="6" t="s">
        <v>120</v>
      </c>
      <c r="B40" s="57" t="s">
        <v>157</v>
      </c>
      <c r="C40" s="52" t="s">
        <v>136</v>
      </c>
      <c r="D40" s="6" t="s">
        <v>142</v>
      </c>
      <c r="E40" s="6" t="s">
        <v>147</v>
      </c>
      <c r="F40" s="6" t="s">
        <v>152</v>
      </c>
      <c r="G40" s="6">
        <v>16980</v>
      </c>
      <c r="H40" s="49">
        <v>25658</v>
      </c>
      <c r="I40" s="50">
        <v>43276.67083333333</v>
      </c>
      <c r="J40" s="51">
        <v>107.62804764856701</v>
      </c>
      <c r="K40" s="51">
        <v>109.54046886960801</v>
      </c>
      <c r="L40" s="51">
        <v>112.781309766945</v>
      </c>
      <c r="M40" s="51">
        <v>109.060381050431</v>
      </c>
      <c r="N40" s="51">
        <v>116.795540861353</v>
      </c>
      <c r="O40" s="51">
        <v>122.004386052206</v>
      </c>
      <c r="P40" s="51">
        <v>124.229271398554</v>
      </c>
      <c r="Q40" s="51">
        <v>124.692925193581</v>
      </c>
      <c r="R40" s="51">
        <v>127.406322524885</v>
      </c>
      <c r="S40" s="51">
        <v>126.59968491892501</v>
      </c>
      <c r="T40" s="51">
        <v>126.413452258218</v>
      </c>
      <c r="U40" s="51">
        <v>130.86693480778101</v>
      </c>
      <c r="V40" s="51">
        <v>130.23140226746199</v>
      </c>
      <c r="W40" s="51">
        <v>132.373145304026</v>
      </c>
      <c r="X40" s="51">
        <v>132.68937080779401</v>
      </c>
      <c r="Y40" s="51">
        <v>134.6727188827</v>
      </c>
      <c r="Z40" s="51">
        <v>130.63355550562</v>
      </c>
      <c r="AA40" s="51">
        <v>133.51849896195299</v>
      </c>
      <c r="AB40" s="51">
        <v>137.557338021108</v>
      </c>
      <c r="AC40" s="51">
        <v>135.94871917588</v>
      </c>
      <c r="AD40" s="51">
        <v>136.71163997411</v>
      </c>
      <c r="AE40" s="51">
        <v>136.11301317132401</v>
      </c>
      <c r="AF40" s="51">
        <v>137.52664938516199</v>
      </c>
      <c r="AG40" s="51">
        <v>141.75873540972901</v>
      </c>
      <c r="AH40" s="51">
        <v>142.75096209866601</v>
      </c>
      <c r="AI40" s="51">
        <v>141.73631990803301</v>
      </c>
      <c r="AJ40" s="51">
        <v>143.82555238068201</v>
      </c>
      <c r="AK40" s="51">
        <v>143.423071553813</v>
      </c>
      <c r="AL40" s="51">
        <v>146.53714154457799</v>
      </c>
      <c r="AM40" s="51">
        <v>147.92508211625699</v>
      </c>
      <c r="AN40" s="51">
        <v>148.009961591055</v>
      </c>
      <c r="AO40" s="51">
        <v>150.43720558832001</v>
      </c>
      <c r="AP40" s="51">
        <v>153.65193094189999</v>
      </c>
      <c r="AQ40" s="51">
        <v>154.667026664655</v>
      </c>
      <c r="AR40" s="51">
        <v>154.246517149319</v>
      </c>
      <c r="AS40" s="51">
        <v>157.31699684860001</v>
      </c>
      <c r="AT40" s="51">
        <v>159.205642153512</v>
      </c>
      <c r="AU40" s="51">
        <v>159.02992507746899</v>
      </c>
      <c r="AV40" s="51">
        <v>157.14922404358799</v>
      </c>
      <c r="AW40" s="51">
        <v>164.93639831503799</v>
      </c>
      <c r="AX40" s="51">
        <v>160.865373424897</v>
      </c>
      <c r="AY40" s="51">
        <v>165.886006629327</v>
      </c>
      <c r="AZ40" s="51">
        <v>166.973116726147</v>
      </c>
      <c r="BA40" s="51">
        <v>169.31474940221801</v>
      </c>
      <c r="BB40" s="51">
        <v>178.929846833288</v>
      </c>
      <c r="BC40" s="51">
        <v>180.29880344898999</v>
      </c>
      <c r="BD40" s="51">
        <v>188.352736290802</v>
      </c>
      <c r="BE40" s="51">
        <v>188.670734096769</v>
      </c>
      <c r="BF40" s="51">
        <v>193.99121316378</v>
      </c>
      <c r="BG40" s="51">
        <v>202.64412294480201</v>
      </c>
      <c r="BH40" s="51">
        <v>207.079866755354</v>
      </c>
      <c r="BI40" s="51">
        <v>211.46739292810801</v>
      </c>
      <c r="BJ40" s="51">
        <v>204.63547905341801</v>
      </c>
      <c r="BK40" s="51">
        <v>219.70274214220299</v>
      </c>
      <c r="BL40" s="51">
        <v>218.03738730628899</v>
      </c>
      <c r="BM40" s="51">
        <v>224.723769469552</v>
      </c>
      <c r="BN40" s="51">
        <v>229.978981448886</v>
      </c>
      <c r="BO40" s="51">
        <v>237.428206830818</v>
      </c>
      <c r="BP40" s="51">
        <v>240.35665755620201</v>
      </c>
      <c r="BQ40" s="51">
        <v>242.962919971546</v>
      </c>
      <c r="BR40" s="51">
        <v>248.44831644514099</v>
      </c>
      <c r="BS40" s="51">
        <v>258.18956876232397</v>
      </c>
      <c r="BT40" s="51">
        <v>265.23834963171402</v>
      </c>
      <c r="BU40" s="51">
        <v>270.652164701929</v>
      </c>
      <c r="BV40" s="51">
        <v>276.33522459158303</v>
      </c>
      <c r="BW40" s="51">
        <v>271.39812044234901</v>
      </c>
      <c r="BX40" s="51">
        <v>268.23983574615897</v>
      </c>
      <c r="BY40" s="51">
        <v>273.03928154043399</v>
      </c>
      <c r="BZ40" s="51">
        <v>282.53666649651001</v>
      </c>
      <c r="CA40" s="51">
        <v>276.013186615444</v>
      </c>
      <c r="CB40" s="51">
        <v>272.47818629603597</v>
      </c>
      <c r="CC40" s="51">
        <v>265.76345386140503</v>
      </c>
      <c r="CD40" s="51">
        <v>267.49727417562002</v>
      </c>
      <c r="CE40" s="51">
        <v>249.901491253449</v>
      </c>
      <c r="CF40" s="51">
        <v>236.75717682070001</v>
      </c>
      <c r="CG40" s="51">
        <v>221.46691678990601</v>
      </c>
      <c r="CH40" s="51">
        <v>202.626038004995</v>
      </c>
      <c r="CI40" s="51">
        <v>196.46071509824799</v>
      </c>
      <c r="CJ40" s="51">
        <v>196.72949389902899</v>
      </c>
      <c r="CK40" s="51">
        <v>195.695878372431</v>
      </c>
      <c r="CL40" s="51">
        <v>194.129628337171</v>
      </c>
      <c r="CM40" s="51">
        <v>194.90828565642099</v>
      </c>
      <c r="CN40" s="51">
        <v>186.622687772777</v>
      </c>
      <c r="CO40" s="51">
        <v>190.25900556300999</v>
      </c>
      <c r="CP40" s="51">
        <v>172.831267955263</v>
      </c>
      <c r="CQ40" s="51">
        <v>172.611812531894</v>
      </c>
      <c r="CR40" s="51">
        <v>174.41775588787701</v>
      </c>
      <c r="CS40" s="51">
        <v>170.66583126636201</v>
      </c>
      <c r="CT40" s="51">
        <v>175.724707608312</v>
      </c>
      <c r="CU40" s="51">
        <v>175.35880278635699</v>
      </c>
      <c r="CV40" s="51">
        <v>171.37348078598899</v>
      </c>
      <c r="CW40" s="51">
        <v>175.00102688656199</v>
      </c>
      <c r="CX40" s="51">
        <v>178.245811245498</v>
      </c>
      <c r="CY40" s="51">
        <v>187.16457395626301</v>
      </c>
      <c r="CZ40" s="51">
        <v>194.23286660520799</v>
      </c>
      <c r="DA40" s="51">
        <v>196.77040246764901</v>
      </c>
      <c r="DB40" s="51">
        <v>197.081127182008</v>
      </c>
      <c r="DC40" s="51">
        <v>202.129405790948</v>
      </c>
      <c r="DD40" s="51">
        <v>206.74381882862801</v>
      </c>
      <c r="DE40" s="51">
        <v>205.91763551355001</v>
      </c>
      <c r="DF40" s="51">
        <v>213.003289174326</v>
      </c>
      <c r="DG40" s="51">
        <v>213.86753704691901</v>
      </c>
      <c r="DH40" s="51">
        <v>214.30991485022</v>
      </c>
      <c r="DI40" s="51">
        <v>221.840274615308</v>
      </c>
      <c r="DJ40" s="51">
        <v>229.41942031981901</v>
      </c>
      <c r="DK40" s="51">
        <v>228.94802329735899</v>
      </c>
      <c r="DL40" s="51">
        <v>231.28980708231799</v>
      </c>
      <c r="DM40" s="51">
        <v>239.764149632921</v>
      </c>
      <c r="DN40" s="51">
        <v>246.58837270183301</v>
      </c>
      <c r="DO40" s="51">
        <v>246.04170169009501</v>
      </c>
      <c r="DP40" s="51">
        <v>242.81596331799301</v>
      </c>
      <c r="DQ40" s="51">
        <v>250.569630083872</v>
      </c>
      <c r="DR40" s="51">
        <v>260.55488426308301</v>
      </c>
    </row>
    <row r="41" spans="1:122" x14ac:dyDescent="0.25">
      <c r="A41" s="6" t="s">
        <v>121</v>
      </c>
      <c r="B41" s="57" t="s">
        <v>158</v>
      </c>
      <c r="C41" s="52" t="s">
        <v>136</v>
      </c>
      <c r="D41" s="6" t="s">
        <v>142</v>
      </c>
      <c r="E41" s="6" t="s">
        <v>147</v>
      </c>
      <c r="F41" s="6" t="s">
        <v>152</v>
      </c>
      <c r="G41" s="6">
        <v>37980</v>
      </c>
      <c r="H41" s="49">
        <v>25658</v>
      </c>
      <c r="I41" s="50">
        <v>43276.67083333333</v>
      </c>
      <c r="J41" s="51">
        <v>105.08454795127599</v>
      </c>
      <c r="K41" s="51">
        <v>106.81034458758199</v>
      </c>
      <c r="L41" s="51">
        <v>111.117386471998</v>
      </c>
      <c r="M41" s="51">
        <v>108.547563565375</v>
      </c>
      <c r="N41" s="51">
        <v>110.600174356376</v>
      </c>
      <c r="O41" s="51">
        <v>113.966651532659</v>
      </c>
      <c r="P41" s="51">
        <v>115.216896079978</v>
      </c>
      <c r="Q41" s="51">
        <v>113.762771971834</v>
      </c>
      <c r="R41" s="51">
        <v>120.54789093401899</v>
      </c>
      <c r="S41" s="51">
        <v>116.533515609837</v>
      </c>
      <c r="T41" s="51">
        <v>105.117338704096</v>
      </c>
      <c r="U41" s="51">
        <v>117.536193236306</v>
      </c>
      <c r="V41" s="51">
        <v>109.320007818883</v>
      </c>
      <c r="W41" s="51">
        <v>114.772313112497</v>
      </c>
      <c r="X41" s="51">
        <v>115.910153532641</v>
      </c>
      <c r="Y41" s="51">
        <v>118.111624168652</v>
      </c>
      <c r="Z41" s="51">
        <v>116.86672345879499</v>
      </c>
      <c r="AA41" s="51">
        <v>116.004006625982</v>
      </c>
      <c r="AB41" s="51">
        <v>117.581886754241</v>
      </c>
      <c r="AC41" s="51">
        <v>115.134231180009</v>
      </c>
      <c r="AD41" s="51">
        <v>113.25401957168999</v>
      </c>
      <c r="AE41" s="51">
        <v>114.115719632482</v>
      </c>
      <c r="AF41" s="51">
        <v>116.21837538175799</v>
      </c>
      <c r="AG41" s="51">
        <v>118.073047952018</v>
      </c>
      <c r="AH41" s="51">
        <v>119.582826644335</v>
      </c>
      <c r="AI41" s="51">
        <v>119.084341575688</v>
      </c>
      <c r="AJ41" s="51">
        <v>118.77289938181799</v>
      </c>
      <c r="AK41" s="51">
        <v>119.75238359198001</v>
      </c>
      <c r="AL41" s="51">
        <v>120.54417970712301</v>
      </c>
      <c r="AM41" s="51">
        <v>121.31674347706399</v>
      </c>
      <c r="AN41" s="51">
        <v>122.701594146454</v>
      </c>
      <c r="AO41" s="51">
        <v>124.13137745053901</v>
      </c>
      <c r="AP41" s="51">
        <v>126.564207612377</v>
      </c>
      <c r="AQ41" s="51">
        <v>127.628772939838</v>
      </c>
      <c r="AR41" s="51">
        <v>128.21577148752701</v>
      </c>
      <c r="AS41" s="51">
        <v>122.16780769675201</v>
      </c>
      <c r="AT41" s="51">
        <v>122.70164578022801</v>
      </c>
      <c r="AU41" s="51">
        <v>125.15113537074301</v>
      </c>
      <c r="AV41" s="51">
        <v>120.92579749841801</v>
      </c>
      <c r="AW41" s="51">
        <v>118.717067773811</v>
      </c>
      <c r="AX41" s="51">
        <v>116.94387364765799</v>
      </c>
      <c r="AY41" s="51">
        <v>122.114918151246</v>
      </c>
      <c r="AZ41" s="51">
        <v>123.471925564188</v>
      </c>
      <c r="BA41" s="51">
        <v>120.66077837572399</v>
      </c>
      <c r="BB41" s="51">
        <v>127.73947635298499</v>
      </c>
      <c r="BC41" s="51">
        <v>128.56647886149401</v>
      </c>
      <c r="BD41" s="51">
        <v>132.48175785396899</v>
      </c>
      <c r="BE41" s="51">
        <v>137.52365059755499</v>
      </c>
      <c r="BF41" s="51">
        <v>133.28704807412399</v>
      </c>
      <c r="BG41" s="51">
        <v>143.71042118114099</v>
      </c>
      <c r="BH41" s="51">
        <v>148.792625385582</v>
      </c>
      <c r="BI41" s="51">
        <v>156.42661753592401</v>
      </c>
      <c r="BJ41" s="51">
        <v>162.16245740685</v>
      </c>
      <c r="BK41" s="51">
        <v>162.56534578603399</v>
      </c>
      <c r="BL41" s="51">
        <v>171.23294728367699</v>
      </c>
      <c r="BM41" s="51">
        <v>172.808279005099</v>
      </c>
      <c r="BN41" s="51">
        <v>172.87346457684001</v>
      </c>
      <c r="BO41" s="51">
        <v>183.868938868508</v>
      </c>
      <c r="BP41" s="51">
        <v>184.28921077138099</v>
      </c>
      <c r="BQ41" s="51">
        <v>193.923595137098</v>
      </c>
      <c r="BR41" s="51">
        <v>201.169612518593</v>
      </c>
      <c r="BS41" s="51">
        <v>205.90060153440101</v>
      </c>
      <c r="BT41" s="51">
        <v>219.68545761134999</v>
      </c>
      <c r="BU41" s="51">
        <v>220.94677161360701</v>
      </c>
      <c r="BV41" s="51">
        <v>230.679445930691</v>
      </c>
      <c r="BW41" s="51">
        <v>229.428703317648</v>
      </c>
      <c r="BX41" s="51">
        <v>224.944810453343</v>
      </c>
      <c r="BY41" s="51">
        <v>230.74314338631501</v>
      </c>
      <c r="BZ41" s="51">
        <v>233.40934762038</v>
      </c>
      <c r="CA41" s="51">
        <v>237.22958296954999</v>
      </c>
      <c r="CB41" s="51">
        <v>231.31666591378001</v>
      </c>
      <c r="CC41" s="51">
        <v>233.150321810663</v>
      </c>
      <c r="CD41" s="51">
        <v>231.99051840304401</v>
      </c>
      <c r="CE41" s="51">
        <v>230.43627765429</v>
      </c>
      <c r="CF41" s="51">
        <v>229.00478250043699</v>
      </c>
      <c r="CG41" s="51">
        <v>218.11071988252499</v>
      </c>
      <c r="CH41" s="51">
        <v>217.20348193803599</v>
      </c>
      <c r="CI41" s="51">
        <v>206.20784496999801</v>
      </c>
      <c r="CJ41" s="51">
        <v>215.71787267277099</v>
      </c>
      <c r="CK41" s="51">
        <v>217.71480578854801</v>
      </c>
      <c r="CL41" s="51">
        <v>222.47314055821599</v>
      </c>
      <c r="CM41" s="51">
        <v>217.77360091708999</v>
      </c>
      <c r="CN41" s="51">
        <v>218.59931856368101</v>
      </c>
      <c r="CO41" s="51">
        <v>220.480405972216</v>
      </c>
      <c r="CP41" s="51">
        <v>212.304264937238</v>
      </c>
      <c r="CQ41" s="51">
        <v>209.15295302854801</v>
      </c>
      <c r="CR41" s="51">
        <v>207.69627695519301</v>
      </c>
      <c r="CS41" s="51">
        <v>205.47600711856899</v>
      </c>
      <c r="CT41" s="51">
        <v>207.55148170264599</v>
      </c>
      <c r="CU41" s="51">
        <v>212.58641612296799</v>
      </c>
      <c r="CV41" s="51">
        <v>211.646600080116</v>
      </c>
      <c r="CW41" s="51">
        <v>214.62327940403199</v>
      </c>
      <c r="CX41" s="51">
        <v>213.00274381572899</v>
      </c>
      <c r="CY41" s="51">
        <v>218.80786591419499</v>
      </c>
      <c r="CZ41" s="51">
        <v>218.97513843977799</v>
      </c>
      <c r="DA41" s="51">
        <v>219.62547511110199</v>
      </c>
      <c r="DB41" s="51">
        <v>217.97328414313199</v>
      </c>
      <c r="DC41" s="51">
        <v>218.09160422743699</v>
      </c>
      <c r="DD41" s="51">
        <v>218.56309022739501</v>
      </c>
      <c r="DE41" s="51">
        <v>219.09158866229899</v>
      </c>
      <c r="DF41" s="51">
        <v>221.46987407546899</v>
      </c>
      <c r="DG41" s="51">
        <v>222.04281792030901</v>
      </c>
      <c r="DH41" s="51">
        <v>221.69831210020999</v>
      </c>
      <c r="DI41" s="51">
        <v>219.79376330646599</v>
      </c>
      <c r="DJ41" s="51">
        <v>220.396348551003</v>
      </c>
      <c r="DK41" s="51">
        <v>222.42102296844001</v>
      </c>
      <c r="DL41" s="51">
        <v>221.78303853740599</v>
      </c>
      <c r="DM41" s="51">
        <v>227.801718962286</v>
      </c>
      <c r="DN41" s="51">
        <v>226.45263730805999</v>
      </c>
      <c r="DO41" s="51">
        <v>228.63114869089799</v>
      </c>
      <c r="DP41" s="51">
        <v>225.66836046514601</v>
      </c>
      <c r="DQ41" s="51">
        <v>230.929054440973</v>
      </c>
      <c r="DR41" s="51">
        <v>213.36545049217801</v>
      </c>
    </row>
    <row r="42" spans="1:122" ht="15.75" thickBot="1" x14ac:dyDescent="0.3">
      <c r="A42" s="6" t="s">
        <v>122</v>
      </c>
      <c r="B42" s="57" t="s">
        <v>159</v>
      </c>
      <c r="C42" s="52" t="s">
        <v>136</v>
      </c>
      <c r="D42" s="6" t="s">
        <v>142</v>
      </c>
      <c r="E42" s="6" t="s">
        <v>147</v>
      </c>
      <c r="F42" s="6" t="s">
        <v>152</v>
      </c>
      <c r="G42" s="6">
        <v>19820</v>
      </c>
      <c r="H42" s="49">
        <v>25658</v>
      </c>
      <c r="I42" s="50">
        <v>43276.67083333333</v>
      </c>
      <c r="J42" s="51">
        <v>72.024043183219902</v>
      </c>
      <c r="K42" s="51">
        <v>72.393994529129998</v>
      </c>
      <c r="L42" s="51">
        <v>73.227390977362603</v>
      </c>
      <c r="M42" s="51">
        <v>74.697657647707103</v>
      </c>
      <c r="N42" s="51">
        <v>75.884798478764594</v>
      </c>
      <c r="O42" s="51">
        <v>77.160643820758594</v>
      </c>
      <c r="P42" s="51">
        <v>77.900333281593603</v>
      </c>
      <c r="Q42" s="51">
        <v>79.370315902804805</v>
      </c>
      <c r="R42" s="51">
        <v>80.305849075645796</v>
      </c>
      <c r="S42" s="51">
        <v>80.936125786314705</v>
      </c>
      <c r="T42" s="51">
        <v>81.761727620872094</v>
      </c>
      <c r="U42" s="51">
        <v>82.599362585850102</v>
      </c>
      <c r="V42" s="51">
        <v>83.264619714012994</v>
      </c>
      <c r="W42" s="51">
        <v>84.099722533203902</v>
      </c>
      <c r="X42" s="51">
        <v>84.993363470795998</v>
      </c>
      <c r="Y42" s="51">
        <v>85.903525244352394</v>
      </c>
      <c r="Z42" s="51">
        <v>87.111158175499398</v>
      </c>
      <c r="AA42" s="51">
        <v>88.242233244097903</v>
      </c>
      <c r="AB42" s="51">
        <v>89.805088504147506</v>
      </c>
      <c r="AC42" s="51">
        <v>91.144835635045794</v>
      </c>
      <c r="AD42" s="51">
        <v>93.308368955000205</v>
      </c>
      <c r="AE42" s="51">
        <v>95.173250714881704</v>
      </c>
      <c r="AF42" s="51">
        <v>97.1955893540094</v>
      </c>
      <c r="AG42" s="51">
        <v>99.448521971792204</v>
      </c>
      <c r="AH42" s="51">
        <v>101.395217264544</v>
      </c>
      <c r="AI42" s="51">
        <v>103.97540449765501</v>
      </c>
      <c r="AJ42" s="51">
        <v>106.47523214844</v>
      </c>
      <c r="AK42" s="51">
        <v>108.826264138798</v>
      </c>
      <c r="AL42" s="51">
        <v>111.316862241354</v>
      </c>
      <c r="AM42" s="51">
        <v>113.88567932420401</v>
      </c>
      <c r="AN42" s="51">
        <v>115.966328330084</v>
      </c>
      <c r="AO42" s="51">
        <v>118.33358960593399</v>
      </c>
      <c r="AP42" s="51">
        <v>120.536326690549</v>
      </c>
      <c r="AQ42" s="51">
        <v>122.482912716843</v>
      </c>
      <c r="AR42" s="51">
        <v>124.725869984165</v>
      </c>
      <c r="AS42" s="51">
        <v>127.000030126612</v>
      </c>
      <c r="AT42" s="51">
        <v>129.53510891559</v>
      </c>
      <c r="AU42" s="51">
        <v>132.41244612259001</v>
      </c>
      <c r="AV42" s="51">
        <v>135.43137646689701</v>
      </c>
      <c r="AW42" s="51">
        <v>137.91023146789499</v>
      </c>
      <c r="AX42" s="51">
        <v>141.510272766687</v>
      </c>
      <c r="AY42" s="51">
        <v>142.64244702027099</v>
      </c>
      <c r="AZ42" s="51">
        <v>144.329198272154</v>
      </c>
      <c r="BA42" s="51">
        <v>146.617775322894</v>
      </c>
      <c r="BB42" s="51">
        <v>149.52362413206299</v>
      </c>
      <c r="BC42" s="51">
        <v>152.22879185708601</v>
      </c>
      <c r="BD42" s="51">
        <v>154.88063838923199</v>
      </c>
      <c r="BE42" s="51">
        <v>157.11164583374</v>
      </c>
      <c r="BF42" s="51">
        <v>159.55777354029399</v>
      </c>
      <c r="BG42" s="51">
        <v>162.009581681838</v>
      </c>
      <c r="BH42" s="51">
        <v>163.970628519185</v>
      </c>
      <c r="BI42" s="51">
        <v>165.824622411913</v>
      </c>
      <c r="BJ42" s="51">
        <v>167.47667264297201</v>
      </c>
      <c r="BK42" s="51">
        <v>169.40899057182901</v>
      </c>
      <c r="BL42" s="51">
        <v>170.899343709021</v>
      </c>
      <c r="BM42" s="51">
        <v>174.02427339978399</v>
      </c>
      <c r="BN42" s="51">
        <v>175.64774344494799</v>
      </c>
      <c r="BO42" s="51">
        <v>177.20645331366501</v>
      </c>
      <c r="BP42" s="51">
        <v>179.61384763364401</v>
      </c>
      <c r="BQ42" s="51">
        <v>181.722482943584</v>
      </c>
      <c r="BR42" s="51">
        <v>183.00416310128099</v>
      </c>
      <c r="BS42" s="51">
        <v>185.08486543060599</v>
      </c>
      <c r="BT42" s="51">
        <v>187.33677775601601</v>
      </c>
      <c r="BU42" s="51">
        <v>186.19244259932401</v>
      </c>
      <c r="BV42" s="51">
        <v>184.23412860796</v>
      </c>
      <c r="BW42" s="51">
        <v>185.35875250233099</v>
      </c>
      <c r="BX42" s="51">
        <v>186.587057443535</v>
      </c>
      <c r="BY42" s="51">
        <v>183.15546643386401</v>
      </c>
      <c r="BZ42" s="51">
        <v>177.37609512917101</v>
      </c>
      <c r="CA42" s="51">
        <v>174.03752472869499</v>
      </c>
      <c r="CB42" s="51">
        <v>169.31200975774101</v>
      </c>
      <c r="CC42" s="51">
        <v>168.07128011056599</v>
      </c>
      <c r="CD42" s="51">
        <v>165.39340033886401</v>
      </c>
      <c r="CE42" s="51">
        <v>160.16051114375901</v>
      </c>
      <c r="CF42" s="51">
        <v>152.700883976417</v>
      </c>
      <c r="CG42" s="51">
        <v>142.87595434779399</v>
      </c>
      <c r="CH42" s="51">
        <v>138.77591092868099</v>
      </c>
      <c r="CI42" s="51">
        <v>128.055952994021</v>
      </c>
      <c r="CJ42" s="51">
        <v>119.136008923478</v>
      </c>
      <c r="CK42" s="51">
        <v>113.754451078049</v>
      </c>
      <c r="CL42" s="51">
        <v>110.718429560312</v>
      </c>
      <c r="CM42" s="51">
        <v>106.78029156289</v>
      </c>
      <c r="CN42" s="51">
        <v>106.346701422774</v>
      </c>
      <c r="CO42" s="51">
        <v>105.175043967002</v>
      </c>
      <c r="CP42" s="51">
        <v>102.873968344563</v>
      </c>
      <c r="CQ42" s="51">
        <v>101.45131734306599</v>
      </c>
      <c r="CR42" s="51">
        <v>101.799260268235</v>
      </c>
      <c r="CS42" s="51">
        <v>102.597687895767</v>
      </c>
      <c r="CT42" s="51">
        <v>101.09221654173</v>
      </c>
      <c r="CU42" s="51">
        <v>101.40692864589801</v>
      </c>
      <c r="CV42" s="51">
        <v>101.778191752984</v>
      </c>
      <c r="CW42" s="51">
        <v>102.931319416104</v>
      </c>
      <c r="CX42" s="51">
        <v>105.333775378101</v>
      </c>
      <c r="CY42" s="51">
        <v>106.85667233896601</v>
      </c>
      <c r="CZ42" s="51">
        <v>111.27440855422201</v>
      </c>
      <c r="DA42" s="51">
        <v>115.529510034564</v>
      </c>
      <c r="DB42" s="51">
        <v>120.95094861775</v>
      </c>
      <c r="DC42" s="51">
        <v>126.29432743896</v>
      </c>
      <c r="DD42" s="51">
        <v>130.749965312222</v>
      </c>
      <c r="DE42" s="51">
        <v>135.36825069723301</v>
      </c>
      <c r="DF42" s="51">
        <v>139.02592183092699</v>
      </c>
      <c r="DG42" s="51">
        <v>143.87512597590199</v>
      </c>
      <c r="DH42" s="51">
        <v>147.01503453328601</v>
      </c>
      <c r="DI42" s="51">
        <v>149.55406768949101</v>
      </c>
      <c r="DJ42" s="51">
        <v>152.30588665815301</v>
      </c>
      <c r="DK42" s="51">
        <v>154.601252653394</v>
      </c>
      <c r="DL42" s="51">
        <v>156.90538946379999</v>
      </c>
      <c r="DM42" s="51">
        <v>160.524070306743</v>
      </c>
      <c r="DN42" s="51">
        <v>164.45719159472799</v>
      </c>
      <c r="DO42" s="51">
        <v>167.906985685991</v>
      </c>
      <c r="DP42" s="51">
        <v>170.76504910915401</v>
      </c>
      <c r="DQ42" s="51">
        <v>173.30756937491901</v>
      </c>
      <c r="DR42" s="51">
        <v>176.15963953449301</v>
      </c>
    </row>
    <row r="43" spans="1:122" x14ac:dyDescent="0.25">
      <c r="A43" s="45" t="s">
        <v>123</v>
      </c>
      <c r="B43" s="56" t="s">
        <v>155</v>
      </c>
      <c r="C43" s="46" t="s">
        <v>137</v>
      </c>
      <c r="D43" s="8" t="s">
        <v>143</v>
      </c>
      <c r="E43" s="8" t="s">
        <v>147</v>
      </c>
      <c r="F43" s="8" t="s">
        <v>152</v>
      </c>
      <c r="G43" s="8">
        <v>35620</v>
      </c>
      <c r="H43" s="53">
        <v>29676</v>
      </c>
      <c r="I43" s="54">
        <v>43273.413888888892</v>
      </c>
      <c r="J43" s="62">
        <f t="shared" ref="J43:Q43" si="0">J15*J$4</f>
        <v>19222.361693144008</v>
      </c>
      <c r="K43" s="63">
        <f t="shared" si="0"/>
        <v>17763.175916206194</v>
      </c>
      <c r="L43" s="63">
        <f t="shared" si="0"/>
        <v>17311.890161915322</v>
      </c>
      <c r="M43" s="63">
        <f t="shared" si="0"/>
        <v>17585.527435467335</v>
      </c>
      <c r="N43" s="63">
        <f t="shared" si="0"/>
        <v>18414.82800662599</v>
      </c>
      <c r="O43" s="63">
        <f t="shared" si="0"/>
        <v>20405.497676513445</v>
      </c>
      <c r="P43" s="63">
        <f t="shared" si="0"/>
        <v>18477.350239118536</v>
      </c>
      <c r="Q43" s="63">
        <f t="shared" si="0"/>
        <v>18118.524649216975</v>
      </c>
      <c r="R43" s="63">
        <f>R15*R$4</f>
        <v>20303.776654755267</v>
      </c>
      <c r="S43" s="63">
        <f t="shared" ref="S43:CD43" si="1">S15*S$4</f>
        <v>21111.420442466217</v>
      </c>
      <c r="T43" s="63">
        <f t="shared" si="1"/>
        <v>19730.3219666</v>
      </c>
      <c r="U43" s="63">
        <f t="shared" si="1"/>
        <v>21839.585357700002</v>
      </c>
      <c r="V43" s="63">
        <f t="shared" si="1"/>
        <v>21840.073248878583</v>
      </c>
      <c r="W43" s="63">
        <f t="shared" si="1"/>
        <v>21231.310935862257</v>
      </c>
      <c r="X43" s="63">
        <f t="shared" si="1"/>
        <v>23804.892788201942</v>
      </c>
      <c r="Y43" s="63">
        <f t="shared" si="1"/>
        <v>23865.9124599428</v>
      </c>
      <c r="Z43" s="63">
        <f t="shared" si="1"/>
        <v>24541.269086720167</v>
      </c>
      <c r="AA43" s="63">
        <f t="shared" si="1"/>
        <v>25496.22204233328</v>
      </c>
      <c r="AB43" s="63">
        <f t="shared" si="1"/>
        <v>23661.89103574949</v>
      </c>
      <c r="AC43" s="63">
        <f t="shared" si="1"/>
        <v>22533.802684349834</v>
      </c>
      <c r="AD43" s="63">
        <f t="shared" si="1"/>
        <v>23940.88308215552</v>
      </c>
      <c r="AE43" s="63">
        <f t="shared" si="1"/>
        <v>24795.625351424758</v>
      </c>
      <c r="AF43" s="63">
        <f t="shared" si="1"/>
        <v>25348.877165516729</v>
      </c>
      <c r="AG43" s="63">
        <f t="shared" si="1"/>
        <v>26667.044554125005</v>
      </c>
      <c r="AH43" s="63">
        <f t="shared" si="1"/>
        <v>27193.413147837542</v>
      </c>
      <c r="AI43" s="63">
        <f t="shared" si="1"/>
        <v>29839.063815362206</v>
      </c>
      <c r="AJ43" s="63">
        <f t="shared" si="1"/>
        <v>27665.746193508108</v>
      </c>
      <c r="AK43" s="63">
        <f t="shared" si="1"/>
        <v>28612.724330680208</v>
      </c>
      <c r="AL43" s="63">
        <f t="shared" si="1"/>
        <v>29901.996926984179</v>
      </c>
      <c r="AM43" s="63">
        <f t="shared" si="1"/>
        <v>31045.69447603224</v>
      </c>
      <c r="AN43" s="63">
        <f t="shared" si="1"/>
        <v>30339.162356243873</v>
      </c>
      <c r="AO43" s="63">
        <f t="shared" si="1"/>
        <v>30915.284528028482</v>
      </c>
      <c r="AP43" s="63">
        <f t="shared" si="1"/>
        <v>34621.476589743019</v>
      </c>
      <c r="AQ43" s="63">
        <f t="shared" si="1"/>
        <v>35444.969139018729</v>
      </c>
      <c r="AR43" s="63">
        <f t="shared" si="1"/>
        <v>33608.204336932155</v>
      </c>
      <c r="AS43" s="63">
        <f t="shared" si="1"/>
        <v>35909.339028218783</v>
      </c>
      <c r="AT43" s="63">
        <f t="shared" si="1"/>
        <v>35506.728011847641</v>
      </c>
      <c r="AU43" s="63">
        <f t="shared" si="1"/>
        <v>35090.290463829748</v>
      </c>
      <c r="AV43" s="63">
        <f t="shared" si="1"/>
        <v>35944.163080278988</v>
      </c>
      <c r="AW43" s="63">
        <f t="shared" si="1"/>
        <v>34121.62161465484</v>
      </c>
      <c r="AX43" s="63">
        <f t="shared" si="1"/>
        <v>35969.402990006973</v>
      </c>
      <c r="AY43" s="63">
        <f t="shared" si="1"/>
        <v>35696.279543131997</v>
      </c>
      <c r="AZ43" s="63">
        <f t="shared" si="1"/>
        <v>37198.132133877043</v>
      </c>
      <c r="BA43" s="63">
        <f t="shared" si="1"/>
        <v>35975.09967840738</v>
      </c>
      <c r="BB43" s="63">
        <f t="shared" si="1"/>
        <v>34328.023566300333</v>
      </c>
      <c r="BC43" s="63">
        <f t="shared" si="1"/>
        <v>35611.212521529051</v>
      </c>
      <c r="BD43" s="63">
        <f t="shared" si="1"/>
        <v>37176.027118355101</v>
      </c>
      <c r="BE43" s="63">
        <f t="shared" si="1"/>
        <v>35540.828380749183</v>
      </c>
      <c r="BF43" s="63">
        <f t="shared" si="1"/>
        <v>40029.792001643305</v>
      </c>
      <c r="BG43" s="63">
        <f t="shared" si="1"/>
        <v>38806.103590172279</v>
      </c>
      <c r="BH43" s="63">
        <f t="shared" si="1"/>
        <v>36259.408279865005</v>
      </c>
      <c r="BI43" s="63">
        <f t="shared" si="1"/>
        <v>36971.631907771603</v>
      </c>
      <c r="BJ43" s="63">
        <f t="shared" si="1"/>
        <v>39830.757805516114</v>
      </c>
      <c r="BK43" s="63">
        <f t="shared" si="1"/>
        <v>37268.279939275693</v>
      </c>
      <c r="BL43" s="63">
        <f t="shared" si="1"/>
        <v>40862.274156228283</v>
      </c>
      <c r="BM43" s="63">
        <f t="shared" si="1"/>
        <v>42314.3087518912</v>
      </c>
      <c r="BN43" s="63">
        <f t="shared" si="1"/>
        <v>41964.225502158806</v>
      </c>
      <c r="BO43" s="63">
        <f t="shared" si="1"/>
        <v>44610.440545069119</v>
      </c>
      <c r="BP43" s="63">
        <f t="shared" si="1"/>
        <v>43663.924226770287</v>
      </c>
      <c r="BQ43" s="63">
        <f t="shared" si="1"/>
        <v>44460.169594923958</v>
      </c>
      <c r="BR43" s="63">
        <f t="shared" si="1"/>
        <v>44754.260131608382</v>
      </c>
      <c r="BS43" s="63">
        <f t="shared" si="1"/>
        <v>47442.363778270643</v>
      </c>
      <c r="BT43" s="63">
        <f t="shared" si="1"/>
        <v>47861.696768891685</v>
      </c>
      <c r="BU43" s="63">
        <f t="shared" si="1"/>
        <v>44344.140722283475</v>
      </c>
      <c r="BV43" s="63">
        <f t="shared" si="1"/>
        <v>46618.480789505971</v>
      </c>
      <c r="BW43" s="63">
        <f t="shared" si="1"/>
        <v>44610.773628770992</v>
      </c>
      <c r="BX43" s="63">
        <f t="shared" si="1"/>
        <v>41792.747029235317</v>
      </c>
      <c r="BY43" s="63">
        <f t="shared" si="1"/>
        <v>43538.950664746815</v>
      </c>
      <c r="BZ43" s="63">
        <f t="shared" si="1"/>
        <v>37702.161322224259</v>
      </c>
      <c r="CA43" s="63">
        <f t="shared" si="1"/>
        <v>32712.637050852329</v>
      </c>
      <c r="CB43" s="63">
        <f t="shared" si="1"/>
        <v>30004.972567137538</v>
      </c>
      <c r="CC43" s="63">
        <f t="shared" si="1"/>
        <v>28005.840804959473</v>
      </c>
      <c r="CD43" s="63">
        <f t="shared" si="1"/>
        <v>26191.980517466254</v>
      </c>
      <c r="CE43" s="63">
        <f t="shared" ref="CE43:DR43" si="2">CE15*CE$4</f>
        <v>26024.697744044573</v>
      </c>
      <c r="CF43" s="63">
        <f t="shared" si="2"/>
        <v>26034.458833889486</v>
      </c>
      <c r="CG43" s="63">
        <f t="shared" si="2"/>
        <v>23151.213040045965</v>
      </c>
      <c r="CH43" s="63">
        <f t="shared" si="2"/>
        <v>19759.724641357443</v>
      </c>
      <c r="CI43" s="63">
        <f t="shared" si="2"/>
        <v>22581.365582627477</v>
      </c>
      <c r="CJ43" s="63">
        <f t="shared" si="2"/>
        <v>27185.605832194949</v>
      </c>
      <c r="CK43" s="63">
        <f t="shared" si="2"/>
        <v>30535.62412705383</v>
      </c>
      <c r="CL43" s="63">
        <f t="shared" si="2"/>
        <v>26301.388084598129</v>
      </c>
      <c r="CM43" s="63">
        <f t="shared" si="2"/>
        <v>29461.518102250717</v>
      </c>
      <c r="CN43" s="63">
        <f t="shared" si="2"/>
        <v>22004.026930743999</v>
      </c>
      <c r="CO43" s="63">
        <f t="shared" si="2"/>
        <v>24645.978986101371</v>
      </c>
      <c r="CP43" s="63">
        <f t="shared" si="2"/>
        <v>25965.403989220962</v>
      </c>
      <c r="CQ43" s="63">
        <f t="shared" si="2"/>
        <v>24304.8384563787</v>
      </c>
      <c r="CR43" s="63">
        <f t="shared" si="2"/>
        <v>24581.155811255998</v>
      </c>
      <c r="CS43" s="63">
        <f t="shared" si="2"/>
        <v>24413.041031454701</v>
      </c>
      <c r="CT43" s="63">
        <f t="shared" si="2"/>
        <v>25908.127206613375</v>
      </c>
      <c r="CU43" s="63">
        <f t="shared" si="2"/>
        <v>26531.267279290038</v>
      </c>
      <c r="CV43" s="63">
        <f t="shared" si="2"/>
        <v>27055.249866736707</v>
      </c>
      <c r="CW43" s="63">
        <f t="shared" si="2"/>
        <v>27147.59550239837</v>
      </c>
      <c r="CX43" s="63">
        <f t="shared" si="2"/>
        <v>30134.068490626378</v>
      </c>
      <c r="CY43" s="63">
        <f t="shared" si="2"/>
        <v>31711.239364439953</v>
      </c>
      <c r="CZ43" s="63">
        <f t="shared" si="2"/>
        <v>34141.414848911998</v>
      </c>
      <c r="DA43" s="63">
        <f t="shared" si="2"/>
        <v>32564.686144143954</v>
      </c>
      <c r="DB43" s="63">
        <f t="shared" si="2"/>
        <v>30507.91609246338</v>
      </c>
      <c r="DC43" s="63">
        <f t="shared" si="2"/>
        <v>31157.637243466706</v>
      </c>
      <c r="DD43" s="63">
        <f t="shared" si="2"/>
        <v>33058.667926300281</v>
      </c>
      <c r="DE43" s="63">
        <f t="shared" si="2"/>
        <v>33965.431134180006</v>
      </c>
      <c r="DF43" s="63">
        <f t="shared" si="2"/>
        <v>32989.986878593285</v>
      </c>
      <c r="DG43" s="63">
        <f t="shared" si="2"/>
        <v>33099.474764502716</v>
      </c>
      <c r="DH43" s="63">
        <f t="shared" si="2"/>
        <v>35127.927367845004</v>
      </c>
      <c r="DI43" s="63">
        <f t="shared" si="2"/>
        <v>36066.488390195998</v>
      </c>
      <c r="DJ43" s="63">
        <f t="shared" si="2"/>
        <v>37538.434059704618</v>
      </c>
      <c r="DK43" s="63">
        <f t="shared" si="2"/>
        <v>38198.567409279945</v>
      </c>
      <c r="DL43" s="63">
        <f t="shared" si="2"/>
        <v>36633.545098078284</v>
      </c>
      <c r="DM43" s="63">
        <f t="shared" si="2"/>
        <v>41139.65510431939</v>
      </c>
      <c r="DN43" s="63">
        <f t="shared" si="2"/>
        <v>42220.21538642361</v>
      </c>
      <c r="DO43" s="63">
        <f t="shared" si="2"/>
        <v>41528.424988587947</v>
      </c>
      <c r="DP43" s="63">
        <f t="shared" si="2"/>
        <v>36157.205458855999</v>
      </c>
      <c r="DQ43" s="63">
        <f t="shared" si="2"/>
        <v>42976.169362048058</v>
      </c>
      <c r="DR43" s="64">
        <f t="shared" si="2"/>
        <v>47569.877009523996</v>
      </c>
    </row>
    <row r="44" spans="1:122" x14ac:dyDescent="0.25">
      <c r="A44" s="8" t="s">
        <v>124</v>
      </c>
      <c r="B44" s="56" t="s">
        <v>156</v>
      </c>
      <c r="C44" s="46" t="s">
        <v>137</v>
      </c>
      <c r="D44" s="8" t="s">
        <v>143</v>
      </c>
      <c r="E44" s="8" t="s">
        <v>147</v>
      </c>
      <c r="F44" s="8" t="s">
        <v>152</v>
      </c>
      <c r="G44" s="8">
        <v>31080</v>
      </c>
      <c r="H44" s="53">
        <v>29676</v>
      </c>
      <c r="I44" s="54">
        <v>43273.413888888892</v>
      </c>
      <c r="J44" s="65">
        <f t="shared" ref="J44:Q44" si="3">J16*J$4</f>
        <v>11435.400142851369</v>
      </c>
      <c r="K44" s="66">
        <f t="shared" si="3"/>
        <v>9693.0560933333072</v>
      </c>
      <c r="L44" s="66">
        <f t="shared" si="3"/>
        <v>9310.5796156666911</v>
      </c>
      <c r="M44" s="66">
        <f t="shared" si="3"/>
        <v>8622.1873219999979</v>
      </c>
      <c r="N44" s="66">
        <f t="shared" si="3"/>
        <v>9364.1784332959014</v>
      </c>
      <c r="O44" s="66">
        <f t="shared" si="3"/>
        <v>11294.258243999999</v>
      </c>
      <c r="P44" s="66">
        <f t="shared" si="3"/>
        <v>10273.484559098333</v>
      </c>
      <c r="Q44" s="66">
        <f t="shared" si="3"/>
        <v>9613.7343632658685</v>
      </c>
      <c r="R44" s="66">
        <f t="shared" ref="R44:CC44" si="4">R16*R$4</f>
        <v>10897.377589244818</v>
      </c>
      <c r="S44" s="66">
        <f t="shared" si="4"/>
        <v>10520.334228320064</v>
      </c>
      <c r="T44" s="66">
        <f t="shared" si="4"/>
        <v>9174.1713518142697</v>
      </c>
      <c r="U44" s="66">
        <f t="shared" si="4"/>
        <v>10442.145226478584</v>
      </c>
      <c r="V44" s="66">
        <f t="shared" si="4"/>
        <v>10739.223097228998</v>
      </c>
      <c r="W44" s="66">
        <f t="shared" si="4"/>
        <v>9526.8217128753677</v>
      </c>
      <c r="X44" s="66">
        <f t="shared" si="4"/>
        <v>11134.039899421405</v>
      </c>
      <c r="Y44" s="66">
        <f t="shared" si="4"/>
        <v>11294.487629759182</v>
      </c>
      <c r="Z44" s="66">
        <f t="shared" si="4"/>
        <v>13625.867556072511</v>
      </c>
      <c r="AA44" s="66">
        <f t="shared" si="4"/>
        <v>14379.854273666635</v>
      </c>
      <c r="AB44" s="66">
        <f t="shared" si="4"/>
        <v>13177.325979643925</v>
      </c>
      <c r="AC44" s="66">
        <f t="shared" si="4"/>
        <v>12760.836906333307</v>
      </c>
      <c r="AD44" s="66">
        <f t="shared" si="4"/>
        <v>12233.363655344665</v>
      </c>
      <c r="AE44" s="66">
        <f t="shared" si="4"/>
        <v>12162.372943277462</v>
      </c>
      <c r="AF44" s="66">
        <f t="shared" si="4"/>
        <v>13564.007672500635</v>
      </c>
      <c r="AG44" s="66">
        <f t="shared" si="4"/>
        <v>15290.997577874994</v>
      </c>
      <c r="AH44" s="66">
        <f t="shared" si="4"/>
        <v>16517.704462463345</v>
      </c>
      <c r="AI44" s="66">
        <f t="shared" si="4"/>
        <v>17365.648335999962</v>
      </c>
      <c r="AJ44" s="66">
        <f t="shared" si="4"/>
        <v>18026.274557000037</v>
      </c>
      <c r="AK44" s="66">
        <f t="shared" si="4"/>
        <v>17751.908070000001</v>
      </c>
      <c r="AL44" s="66">
        <f t="shared" si="4"/>
        <v>19954.966929333375</v>
      </c>
      <c r="AM44" s="66">
        <f t="shared" si="4"/>
        <v>18748.767353941366</v>
      </c>
      <c r="AN44" s="66">
        <f t="shared" si="4"/>
        <v>19767.261041666625</v>
      </c>
      <c r="AO44" s="66">
        <f t="shared" si="4"/>
        <v>22382.738616000046</v>
      </c>
      <c r="AP44" s="66">
        <f t="shared" si="4"/>
        <v>21300.835821734876</v>
      </c>
      <c r="AQ44" s="66">
        <f t="shared" si="4"/>
        <v>21710.021458333376</v>
      </c>
      <c r="AR44" s="66">
        <f t="shared" si="4"/>
        <v>21922.121454</v>
      </c>
      <c r="AS44" s="66">
        <f t="shared" si="4"/>
        <v>22307.489555666714</v>
      </c>
      <c r="AT44" s="66">
        <f t="shared" si="4"/>
        <v>23011.287396</v>
      </c>
      <c r="AU44" s="66">
        <f t="shared" si="4"/>
        <v>23222.410741095642</v>
      </c>
      <c r="AV44" s="66">
        <f t="shared" si="4"/>
        <v>23830.491857222194</v>
      </c>
      <c r="AW44" s="66">
        <f t="shared" si="4"/>
        <v>23130.858101333379</v>
      </c>
      <c r="AX44" s="66">
        <f t="shared" si="4"/>
        <v>24547.853516133509</v>
      </c>
      <c r="AY44" s="66">
        <f t="shared" si="4"/>
        <v>24086.279703007727</v>
      </c>
      <c r="AZ44" s="66">
        <f t="shared" si="4"/>
        <v>26134.187815753492</v>
      </c>
      <c r="BA44" s="66">
        <f t="shared" si="4"/>
        <v>25958.699443856687</v>
      </c>
      <c r="BB44" s="66">
        <f t="shared" si="4"/>
        <v>26189.319099041295</v>
      </c>
      <c r="BC44" s="66">
        <f t="shared" si="4"/>
        <v>24877.047959391162</v>
      </c>
      <c r="BD44" s="66">
        <f t="shared" si="4"/>
        <v>25836.146234766646</v>
      </c>
      <c r="BE44" s="66">
        <f t="shared" si="4"/>
        <v>25869.45406052285</v>
      </c>
      <c r="BF44" s="66">
        <f t="shared" si="4"/>
        <v>29759.38506347025</v>
      </c>
      <c r="BG44" s="66">
        <f t="shared" si="4"/>
        <v>27940.345802673644</v>
      </c>
      <c r="BH44" s="66">
        <f t="shared" si="4"/>
        <v>25851.237522125306</v>
      </c>
      <c r="BI44" s="66">
        <f t="shared" si="4"/>
        <v>27059.433783333381</v>
      </c>
      <c r="BJ44" s="66">
        <f t="shared" si="4"/>
        <v>28045.959091186513</v>
      </c>
      <c r="BK44" s="66">
        <f t="shared" si="4"/>
        <v>28267.997212727867</v>
      </c>
      <c r="BL44" s="66">
        <f t="shared" si="4"/>
        <v>30399.624434858219</v>
      </c>
      <c r="BM44" s="66">
        <f t="shared" si="4"/>
        <v>29865.277640542026</v>
      </c>
      <c r="BN44" s="66">
        <f t="shared" si="4"/>
        <v>29445.307594400365</v>
      </c>
      <c r="BO44" s="66">
        <f t="shared" si="4"/>
        <v>28356.432495117089</v>
      </c>
      <c r="BP44" s="66">
        <f t="shared" si="4"/>
        <v>27088.616857910238</v>
      </c>
      <c r="BQ44" s="66">
        <f t="shared" si="4"/>
        <v>29084.526873270624</v>
      </c>
      <c r="BR44" s="66">
        <f t="shared" si="4"/>
        <v>30332.182413999944</v>
      </c>
      <c r="BS44" s="66">
        <f t="shared" si="4"/>
        <v>29267.223056802901</v>
      </c>
      <c r="BT44" s="66">
        <f t="shared" si="4"/>
        <v>30330.23193918867</v>
      </c>
      <c r="BU44" s="66">
        <f t="shared" si="4"/>
        <v>28048.651920743501</v>
      </c>
      <c r="BV44" s="66">
        <f t="shared" si="4"/>
        <v>26249.905834666624</v>
      </c>
      <c r="BW44" s="66">
        <f t="shared" si="4"/>
        <v>24639.561422000002</v>
      </c>
      <c r="BX44" s="66">
        <f t="shared" si="4"/>
        <v>23454.990145416377</v>
      </c>
      <c r="BY44" s="66">
        <f t="shared" si="4"/>
        <v>22767.793678614231</v>
      </c>
      <c r="BZ44" s="66">
        <f t="shared" si="4"/>
        <v>20617.731736392474</v>
      </c>
      <c r="CA44" s="66">
        <f t="shared" si="4"/>
        <v>16353.873913626641</v>
      </c>
      <c r="CB44" s="66">
        <f t="shared" si="4"/>
        <v>13209.501503710368</v>
      </c>
      <c r="CC44" s="66">
        <f t="shared" si="4"/>
        <v>12536.845750684724</v>
      </c>
      <c r="CD44" s="66">
        <f t="shared" ref="CD44:DR44" si="5">CD16*CD$4</f>
        <v>12533.692763220959</v>
      </c>
      <c r="CE44" s="66">
        <f t="shared" si="5"/>
        <v>16298.379771423191</v>
      </c>
      <c r="CF44" s="66">
        <f t="shared" si="5"/>
        <v>20804.773734993658</v>
      </c>
      <c r="CG44" s="66">
        <f t="shared" si="5"/>
        <v>21745.381835799966</v>
      </c>
      <c r="CH44" s="66">
        <f t="shared" si="5"/>
        <v>21429.447927249996</v>
      </c>
      <c r="CI44" s="66">
        <f t="shared" si="5"/>
        <v>22065.595267330136</v>
      </c>
      <c r="CJ44" s="66">
        <f t="shared" si="5"/>
        <v>23783.924959832413</v>
      </c>
      <c r="CK44" s="66">
        <f t="shared" si="5"/>
        <v>25669.452826479999</v>
      </c>
      <c r="CL44" s="66">
        <f t="shared" si="5"/>
        <v>23684.903573556705</v>
      </c>
      <c r="CM44" s="66">
        <f t="shared" si="5"/>
        <v>23685.047182506703</v>
      </c>
      <c r="CN44" s="66">
        <f t="shared" si="5"/>
        <v>20730.860555080002</v>
      </c>
      <c r="CO44" s="66">
        <f t="shared" si="5"/>
        <v>21521.8215787667</v>
      </c>
      <c r="CP44" s="66">
        <f t="shared" si="5"/>
        <v>23278.165861853297</v>
      </c>
      <c r="CQ44" s="66">
        <f t="shared" si="5"/>
        <v>22197.438634933369</v>
      </c>
      <c r="CR44" s="66">
        <f t="shared" si="5"/>
        <v>23690.45940612</v>
      </c>
      <c r="CS44" s="66">
        <f t="shared" si="5"/>
        <v>24040.002271973368</v>
      </c>
      <c r="CT44" s="66">
        <f t="shared" si="5"/>
        <v>25319.231877600039</v>
      </c>
      <c r="CU44" s="66">
        <f t="shared" si="5"/>
        <v>25516.327071900036</v>
      </c>
      <c r="CV44" s="66">
        <f t="shared" si="5"/>
        <v>25731.196259500037</v>
      </c>
      <c r="CW44" s="66">
        <f t="shared" si="5"/>
        <v>27187.039957026704</v>
      </c>
      <c r="CX44" s="66">
        <f t="shared" si="5"/>
        <v>26618.489454480037</v>
      </c>
      <c r="CY44" s="66">
        <f t="shared" si="5"/>
        <v>26025.499789199963</v>
      </c>
      <c r="CZ44" s="66">
        <f t="shared" si="5"/>
        <v>25696.314048780001</v>
      </c>
      <c r="DA44" s="66">
        <f t="shared" si="5"/>
        <v>23461.217207679969</v>
      </c>
      <c r="DB44" s="66">
        <f t="shared" si="5"/>
        <v>22213.6803078667</v>
      </c>
      <c r="DC44" s="66">
        <f t="shared" si="5"/>
        <v>22612.553910183364</v>
      </c>
      <c r="DD44" s="66">
        <f t="shared" si="5"/>
        <v>22650.987135723299</v>
      </c>
      <c r="DE44" s="66">
        <f t="shared" si="5"/>
        <v>22172.98134428</v>
      </c>
      <c r="DF44" s="66">
        <f t="shared" si="5"/>
        <v>23186.561952319964</v>
      </c>
      <c r="DG44" s="66">
        <f t="shared" si="5"/>
        <v>23697.299624973366</v>
      </c>
      <c r="DH44" s="66">
        <f t="shared" si="5"/>
        <v>23730.871828650001</v>
      </c>
      <c r="DI44" s="66">
        <f t="shared" si="5"/>
        <v>22210.887433740001</v>
      </c>
      <c r="DJ44" s="66">
        <f t="shared" si="5"/>
        <v>22427.764635896634</v>
      </c>
      <c r="DK44" s="66">
        <f t="shared" si="5"/>
        <v>22791.423677826635</v>
      </c>
      <c r="DL44" s="66">
        <f t="shared" si="5"/>
        <v>23383.7598413333</v>
      </c>
      <c r="DM44" s="66">
        <f t="shared" si="5"/>
        <v>22911.2869016267</v>
      </c>
      <c r="DN44" s="66">
        <f t="shared" si="5"/>
        <v>24491.488533259966</v>
      </c>
      <c r="DO44" s="66">
        <f t="shared" si="5"/>
        <v>23361.901417493304</v>
      </c>
      <c r="DP44" s="66">
        <f t="shared" si="5"/>
        <v>21759.53683216</v>
      </c>
      <c r="DQ44" s="66">
        <f t="shared" si="5"/>
        <v>19859.53782245336</v>
      </c>
      <c r="DR44" s="67">
        <f t="shared" si="5"/>
        <v>17768.987038439998</v>
      </c>
    </row>
    <row r="45" spans="1:122" x14ac:dyDescent="0.25">
      <c r="A45" s="8" t="s">
        <v>125</v>
      </c>
      <c r="B45" s="56" t="s">
        <v>157</v>
      </c>
      <c r="C45" s="46" t="s">
        <v>137</v>
      </c>
      <c r="D45" s="8" t="s">
        <v>143</v>
      </c>
      <c r="E45" s="8" t="s">
        <v>147</v>
      </c>
      <c r="F45" s="8" t="s">
        <v>152</v>
      </c>
      <c r="G45" s="8">
        <v>16980</v>
      </c>
      <c r="H45" s="53">
        <v>29676</v>
      </c>
      <c r="I45" s="54">
        <v>43273.413194444445</v>
      </c>
      <c r="J45" s="65">
        <f t="shared" ref="J45:Q45" si="6">J17*J$4</f>
        <v>16498.143336933292</v>
      </c>
      <c r="K45" s="66">
        <f t="shared" si="6"/>
        <v>15625.901083797296</v>
      </c>
      <c r="L45" s="66">
        <f t="shared" si="6"/>
        <v>15972.733837683172</v>
      </c>
      <c r="M45" s="66">
        <f t="shared" si="6"/>
        <v>14790.268149551386</v>
      </c>
      <c r="N45" s="66">
        <f t="shared" si="6"/>
        <v>15399.308272615581</v>
      </c>
      <c r="O45" s="66">
        <f t="shared" si="6"/>
        <v>17383.253712690013</v>
      </c>
      <c r="P45" s="66">
        <f t="shared" si="6"/>
        <v>16248.932128127102</v>
      </c>
      <c r="Q45" s="66">
        <f t="shared" si="6"/>
        <v>15399.257852934836</v>
      </c>
      <c r="R45" s="66">
        <f t="shared" ref="R45:CC45" si="7">R17*R$4</f>
        <v>18163.736918056748</v>
      </c>
      <c r="S45" s="66">
        <f t="shared" si="7"/>
        <v>18007.16775931188</v>
      </c>
      <c r="T45" s="66">
        <f t="shared" si="7"/>
        <v>18436.938061508521</v>
      </c>
      <c r="U45" s="66">
        <f t="shared" si="7"/>
        <v>20497.112106141612</v>
      </c>
      <c r="V45" s="66">
        <f t="shared" si="7"/>
        <v>19382.22355180297</v>
      </c>
      <c r="W45" s="66">
        <f t="shared" si="7"/>
        <v>20253.110101946051</v>
      </c>
      <c r="X45" s="66">
        <f t="shared" si="7"/>
        <v>20204.819173248332</v>
      </c>
      <c r="Y45" s="66">
        <f t="shared" si="7"/>
        <v>22561.18000389776</v>
      </c>
      <c r="Z45" s="66">
        <f t="shared" si="7"/>
        <v>21518.925704280966</v>
      </c>
      <c r="AA45" s="66">
        <f t="shared" si="7"/>
        <v>21086.069184072421</v>
      </c>
      <c r="AB45" s="66">
        <f t="shared" si="7"/>
        <v>20466.975564042528</v>
      </c>
      <c r="AC45" s="66">
        <f t="shared" si="7"/>
        <v>19925.152953823272</v>
      </c>
      <c r="AD45" s="66">
        <f t="shared" si="7"/>
        <v>18409.996545506332</v>
      </c>
      <c r="AE45" s="66">
        <f t="shared" si="7"/>
        <v>19072.853937732365</v>
      </c>
      <c r="AF45" s="66">
        <f t="shared" si="7"/>
        <v>21786.159991365861</v>
      </c>
      <c r="AG45" s="66">
        <f t="shared" si="7"/>
        <v>21757.512833718683</v>
      </c>
      <c r="AH45" s="66">
        <f t="shared" si="7"/>
        <v>20184.027317516247</v>
      </c>
      <c r="AI45" s="66">
        <f t="shared" si="7"/>
        <v>22720.554120381625</v>
      </c>
      <c r="AJ45" s="66">
        <f t="shared" si="7"/>
        <v>22371.595697394161</v>
      </c>
      <c r="AK45" s="66">
        <f t="shared" si="7"/>
        <v>22308.696377591135</v>
      </c>
      <c r="AL45" s="66">
        <f t="shared" si="7"/>
        <v>22326.966805445394</v>
      </c>
      <c r="AM45" s="66">
        <f t="shared" si="7"/>
        <v>22823.709625464406</v>
      </c>
      <c r="AN45" s="66">
        <f t="shared" si="7"/>
        <v>24208.890980048112</v>
      </c>
      <c r="AO45" s="66">
        <f t="shared" si="7"/>
        <v>25404.317661666912</v>
      </c>
      <c r="AP45" s="66">
        <f t="shared" si="7"/>
        <v>26757.845187187191</v>
      </c>
      <c r="AQ45" s="66">
        <f t="shared" si="7"/>
        <v>28353.430545506668</v>
      </c>
      <c r="AR45" s="66">
        <f t="shared" si="7"/>
        <v>28190.002487477192</v>
      </c>
      <c r="AS45" s="66">
        <f t="shared" si="7"/>
        <v>29942.263183371288</v>
      </c>
      <c r="AT45" s="66">
        <f t="shared" si="7"/>
        <v>28535.434711055179</v>
      </c>
      <c r="AU45" s="66">
        <f t="shared" si="7"/>
        <v>27949.930660510858</v>
      </c>
      <c r="AV45" s="66">
        <f t="shared" si="7"/>
        <v>28509.791501333279</v>
      </c>
      <c r="AW45" s="66">
        <f t="shared" si="7"/>
        <v>27694.865166683488</v>
      </c>
      <c r="AX45" s="66">
        <f t="shared" si="7"/>
        <v>28970.712137949413</v>
      </c>
      <c r="AY45" s="66">
        <f t="shared" si="7"/>
        <v>29717.88119168979</v>
      </c>
      <c r="AZ45" s="66">
        <f t="shared" si="7"/>
        <v>28712.33992045121</v>
      </c>
      <c r="BA45" s="66">
        <f t="shared" si="7"/>
        <v>28241.424092035926</v>
      </c>
      <c r="BB45" s="66">
        <f t="shared" si="7"/>
        <v>28587.357963943476</v>
      </c>
      <c r="BC45" s="66">
        <f t="shared" si="7"/>
        <v>30049.759515785867</v>
      </c>
      <c r="BD45" s="66">
        <f t="shared" si="7"/>
        <v>29517.804695669311</v>
      </c>
      <c r="BE45" s="66">
        <f t="shared" si="7"/>
        <v>29737.049328358964</v>
      </c>
      <c r="BF45" s="66">
        <f t="shared" si="7"/>
        <v>32221.59592219182</v>
      </c>
      <c r="BG45" s="66">
        <f t="shared" si="7"/>
        <v>31245.38069629671</v>
      </c>
      <c r="BH45" s="66">
        <f t="shared" si="7"/>
        <v>31632.588459306964</v>
      </c>
      <c r="BI45" s="66">
        <f t="shared" si="7"/>
        <v>33681.985840752095</v>
      </c>
      <c r="BJ45" s="66">
        <f t="shared" si="7"/>
        <v>34242.323962858878</v>
      </c>
      <c r="BK45" s="66">
        <f t="shared" si="7"/>
        <v>32771.112726622319</v>
      </c>
      <c r="BL45" s="66">
        <f t="shared" si="7"/>
        <v>34921.556861922145</v>
      </c>
      <c r="BM45" s="66">
        <f t="shared" si="7"/>
        <v>35110.498153114313</v>
      </c>
      <c r="BN45" s="66">
        <f t="shared" si="7"/>
        <v>36026.0267545065</v>
      </c>
      <c r="BO45" s="66">
        <f t="shared" si="7"/>
        <v>38995.532351345217</v>
      </c>
      <c r="BP45" s="66">
        <f t="shared" si="7"/>
        <v>38185.982377624416</v>
      </c>
      <c r="BQ45" s="66">
        <f t="shared" si="7"/>
        <v>39530.426107978761</v>
      </c>
      <c r="BR45" s="66">
        <f t="shared" si="7"/>
        <v>38125.497808378343</v>
      </c>
      <c r="BS45" s="66">
        <f t="shared" si="7"/>
        <v>40182.603626922079</v>
      </c>
      <c r="BT45" s="66">
        <f t="shared" si="7"/>
        <v>41290.149042010482</v>
      </c>
      <c r="BU45" s="66">
        <f t="shared" si="7"/>
        <v>42432.058385084143</v>
      </c>
      <c r="BV45" s="66">
        <f t="shared" si="7"/>
        <v>39870.62315979007</v>
      </c>
      <c r="BW45" s="66">
        <f t="shared" si="7"/>
        <v>38209.628437407955</v>
      </c>
      <c r="BX45" s="66">
        <f t="shared" si="7"/>
        <v>34577.64986104954</v>
      </c>
      <c r="BY45" s="66">
        <f t="shared" si="7"/>
        <v>34191.719446145558</v>
      </c>
      <c r="BZ45" s="66">
        <f t="shared" si="7"/>
        <v>30265.477914504783</v>
      </c>
      <c r="CA45" s="66">
        <f t="shared" si="7"/>
        <v>27964.17833342743</v>
      </c>
      <c r="CB45" s="66">
        <f t="shared" si="7"/>
        <v>25096.637715842724</v>
      </c>
      <c r="CC45" s="66">
        <f t="shared" si="7"/>
        <v>21349.861007402957</v>
      </c>
      <c r="CD45" s="66">
        <f t="shared" ref="CD45:DR45" si="8">CD17*CD$4</f>
        <v>19260.552467011617</v>
      </c>
      <c r="CE45" s="66">
        <f t="shared" si="8"/>
        <v>17962.874453590026</v>
      </c>
      <c r="CF45" s="66">
        <f t="shared" si="8"/>
        <v>18593.094095392695</v>
      </c>
      <c r="CG45" s="66">
        <f t="shared" si="8"/>
        <v>15446.741158119719</v>
      </c>
      <c r="CH45" s="66">
        <f t="shared" si="8"/>
        <v>14848.104799125</v>
      </c>
      <c r="CI45" s="66">
        <f t="shared" si="8"/>
        <v>15394.581858473999</v>
      </c>
      <c r="CJ45" s="66">
        <f t="shared" si="8"/>
        <v>19907.236311538458</v>
      </c>
      <c r="CK45" s="66">
        <f t="shared" si="8"/>
        <v>23617.104473942298</v>
      </c>
      <c r="CL45" s="66">
        <f t="shared" si="8"/>
        <v>19405.463790576669</v>
      </c>
      <c r="CM45" s="66">
        <f t="shared" si="8"/>
        <v>21911.396675709369</v>
      </c>
      <c r="CN45" s="66">
        <f t="shared" si="8"/>
        <v>14993.260157027999</v>
      </c>
      <c r="CO45" s="66">
        <f t="shared" si="8"/>
        <v>16844.904598127694</v>
      </c>
      <c r="CP45" s="66">
        <f t="shared" si="8"/>
        <v>18757.357911737639</v>
      </c>
      <c r="CQ45" s="66">
        <f t="shared" si="8"/>
        <v>18764.561030357359</v>
      </c>
      <c r="CR45" s="66">
        <f t="shared" si="8"/>
        <v>19573.307061168001</v>
      </c>
      <c r="CS45" s="66">
        <f t="shared" si="8"/>
        <v>21896.902933081699</v>
      </c>
      <c r="CT45" s="66">
        <f t="shared" si="8"/>
        <v>23529.587940400033</v>
      </c>
      <c r="CU45" s="66">
        <f t="shared" si="8"/>
        <v>24042.281108472038</v>
      </c>
      <c r="CV45" s="66">
        <f t="shared" si="8"/>
        <v>25279.01474221337</v>
      </c>
      <c r="CW45" s="66">
        <f t="shared" si="8"/>
        <v>28709.427498144039</v>
      </c>
      <c r="CX45" s="66">
        <f t="shared" si="8"/>
        <v>31687.593512782711</v>
      </c>
      <c r="CY45" s="66">
        <f t="shared" si="8"/>
        <v>32538.271801459956</v>
      </c>
      <c r="CZ45" s="66">
        <f t="shared" si="8"/>
        <v>34048.976150411996</v>
      </c>
      <c r="DA45" s="66">
        <f t="shared" si="8"/>
        <v>31394.632672853291</v>
      </c>
      <c r="DB45" s="66">
        <f t="shared" si="8"/>
        <v>29140.47636404671</v>
      </c>
      <c r="DC45" s="66">
        <f t="shared" si="8"/>
        <v>29988.718204328376</v>
      </c>
      <c r="DD45" s="66">
        <f t="shared" si="8"/>
        <v>31441.010284035285</v>
      </c>
      <c r="DE45" s="66">
        <f t="shared" si="8"/>
        <v>30734.442645348005</v>
      </c>
      <c r="DF45" s="66">
        <f t="shared" si="8"/>
        <v>31733.133837721285</v>
      </c>
      <c r="DG45" s="66">
        <f t="shared" si="8"/>
        <v>33253.722624430047</v>
      </c>
      <c r="DH45" s="66">
        <f t="shared" si="8"/>
        <v>32977.334124840003</v>
      </c>
      <c r="DI45" s="66">
        <f t="shared" si="8"/>
        <v>31799.771514276999</v>
      </c>
      <c r="DJ45" s="66">
        <f t="shared" si="8"/>
        <v>33495.212820264955</v>
      </c>
      <c r="DK45" s="66">
        <f t="shared" si="8"/>
        <v>36083.261595786615</v>
      </c>
      <c r="DL45" s="66">
        <f t="shared" si="8"/>
        <v>34785.40087451828</v>
      </c>
      <c r="DM45" s="66">
        <f t="shared" si="8"/>
        <v>34889.126232986717</v>
      </c>
      <c r="DN45" s="66">
        <f t="shared" si="8"/>
        <v>33452.59248345995</v>
      </c>
      <c r="DO45" s="66">
        <f t="shared" si="8"/>
        <v>35507.635732821291</v>
      </c>
      <c r="DP45" s="66">
        <f t="shared" si="8"/>
        <v>34641.482439871994</v>
      </c>
      <c r="DQ45" s="66">
        <f t="shared" si="8"/>
        <v>39973.039108704055</v>
      </c>
      <c r="DR45" s="67">
        <f t="shared" si="8"/>
        <v>37803.764678995998</v>
      </c>
    </row>
    <row r="46" spans="1:122" x14ac:dyDescent="0.25">
      <c r="A46" s="8" t="s">
        <v>126</v>
      </c>
      <c r="B46" s="56" t="s">
        <v>158</v>
      </c>
      <c r="C46" s="46" t="s">
        <v>137</v>
      </c>
      <c r="D46" s="8" t="s">
        <v>143</v>
      </c>
      <c r="E46" s="8" t="s">
        <v>147</v>
      </c>
      <c r="F46" s="8" t="s">
        <v>152</v>
      </c>
      <c r="G46" s="8">
        <v>37980</v>
      </c>
      <c r="H46" s="53">
        <v>29676</v>
      </c>
      <c r="I46" s="54">
        <v>43273.413888888892</v>
      </c>
      <c r="J46" s="65">
        <f t="shared" ref="J46:Q46" si="9">J18*J$4</f>
        <v>10701.377949168598</v>
      </c>
      <c r="K46" s="66">
        <f t="shared" si="9"/>
        <v>9818.6579804931334</v>
      </c>
      <c r="L46" s="66">
        <f t="shared" si="9"/>
        <v>9453.3302974701146</v>
      </c>
      <c r="M46" s="66">
        <f t="shared" si="9"/>
        <v>8893.0118375165821</v>
      </c>
      <c r="N46" s="66">
        <f t="shared" si="9"/>
        <v>9851.8857060321061</v>
      </c>
      <c r="O46" s="66">
        <f t="shared" si="9"/>
        <v>9704.190407180784</v>
      </c>
      <c r="P46" s="66">
        <f t="shared" si="9"/>
        <v>9910.5748606059024</v>
      </c>
      <c r="Q46" s="66">
        <f t="shared" si="9"/>
        <v>9912.955278931564</v>
      </c>
      <c r="R46" s="66">
        <f t="shared" ref="R46:CC46" si="10">R18*R$4</f>
        <v>11268.835390989612</v>
      </c>
      <c r="S46" s="66">
        <f t="shared" si="10"/>
        <v>10776.268294240172</v>
      </c>
      <c r="T46" s="66">
        <f t="shared" si="10"/>
        <v>10683.608377957346</v>
      </c>
      <c r="U46" s="66">
        <f t="shared" si="10"/>
        <v>12632.757722314667</v>
      </c>
      <c r="V46" s="66">
        <f t="shared" si="10"/>
        <v>11676.192913166202</v>
      </c>
      <c r="W46" s="66">
        <f t="shared" si="10"/>
        <v>11161.571489892925</v>
      </c>
      <c r="X46" s="66">
        <f t="shared" si="10"/>
        <v>12054.606892515752</v>
      </c>
      <c r="Y46" s="66">
        <f t="shared" si="10"/>
        <v>13098.995757007624</v>
      </c>
      <c r="Z46" s="66">
        <f t="shared" si="10"/>
        <v>13017.4878468848</v>
      </c>
      <c r="AA46" s="66">
        <f t="shared" si="10"/>
        <v>11728.672114435813</v>
      </c>
      <c r="AB46" s="66">
        <f t="shared" si="10"/>
        <v>13412.682837149545</v>
      </c>
      <c r="AC46" s="66">
        <f t="shared" si="10"/>
        <v>11555.580126750065</v>
      </c>
      <c r="AD46" s="66">
        <f t="shared" si="10"/>
        <v>12244.026574509788</v>
      </c>
      <c r="AE46" s="66">
        <f t="shared" si="10"/>
        <v>11641.638064761653</v>
      </c>
      <c r="AF46" s="66">
        <f t="shared" si="10"/>
        <v>14482.079198219084</v>
      </c>
      <c r="AG46" s="66">
        <f t="shared" si="10"/>
        <v>14620.256947218755</v>
      </c>
      <c r="AH46" s="66">
        <f t="shared" si="10"/>
        <v>13461.531843885798</v>
      </c>
      <c r="AI46" s="66">
        <f t="shared" si="10"/>
        <v>15217.261654364551</v>
      </c>
      <c r="AJ46" s="66">
        <f t="shared" si="10"/>
        <v>12493.544725259175</v>
      </c>
      <c r="AK46" s="66">
        <f t="shared" si="10"/>
        <v>13022.56620072204</v>
      </c>
      <c r="AL46" s="66">
        <f t="shared" si="10"/>
        <v>13174.258683207789</v>
      </c>
      <c r="AM46" s="66">
        <f t="shared" si="10"/>
        <v>12934.709169276481</v>
      </c>
      <c r="AN46" s="66">
        <f t="shared" si="10"/>
        <v>13901.655155817643</v>
      </c>
      <c r="AO46" s="66">
        <f t="shared" si="10"/>
        <v>14254.300007317624</v>
      </c>
      <c r="AP46" s="66">
        <f t="shared" si="10"/>
        <v>14840.179656483768</v>
      </c>
      <c r="AQ46" s="66">
        <f t="shared" si="10"/>
        <v>13684.626905533989</v>
      </c>
      <c r="AR46" s="66">
        <f t="shared" si="10"/>
        <v>13955.697104673338</v>
      </c>
      <c r="AS46" s="66">
        <f t="shared" si="10"/>
        <v>14179.042112763753</v>
      </c>
      <c r="AT46" s="66">
        <f t="shared" si="10"/>
        <v>13968.979621520502</v>
      </c>
      <c r="AU46" s="66">
        <f t="shared" si="10"/>
        <v>14309.738631385258</v>
      </c>
      <c r="AV46" s="66">
        <f t="shared" si="10"/>
        <v>14463.854960582506</v>
      </c>
      <c r="AW46" s="66">
        <f t="shared" si="10"/>
        <v>13328.872757229972</v>
      </c>
      <c r="AX46" s="66">
        <f t="shared" si="10"/>
        <v>14089.804857333116</v>
      </c>
      <c r="AY46" s="66">
        <f t="shared" si="10"/>
        <v>14389.023673975751</v>
      </c>
      <c r="AZ46" s="66">
        <f t="shared" si="10"/>
        <v>15042.398748396245</v>
      </c>
      <c r="BA46" s="66">
        <f t="shared" si="10"/>
        <v>14624.78017826794</v>
      </c>
      <c r="BB46" s="66">
        <f t="shared" si="10"/>
        <v>14500.085476933307</v>
      </c>
      <c r="BC46" s="66">
        <f t="shared" si="10"/>
        <v>14433.036312127282</v>
      </c>
      <c r="BD46" s="66">
        <f t="shared" si="10"/>
        <v>14998.975479701287</v>
      </c>
      <c r="BE46" s="66">
        <f t="shared" si="10"/>
        <v>14981.848998138135</v>
      </c>
      <c r="BF46" s="66">
        <f t="shared" si="10"/>
        <v>16517.569569899508</v>
      </c>
      <c r="BG46" s="66">
        <f t="shared" si="10"/>
        <v>15919.853896921933</v>
      </c>
      <c r="BH46" s="66">
        <f t="shared" si="10"/>
        <v>14863.089936073686</v>
      </c>
      <c r="BI46" s="66">
        <f t="shared" si="10"/>
        <v>15957.846223042527</v>
      </c>
      <c r="BJ46" s="66">
        <f t="shared" si="10"/>
        <v>17139.264836570437</v>
      </c>
      <c r="BK46" s="66">
        <f t="shared" si="10"/>
        <v>16548.209410334021</v>
      </c>
      <c r="BL46" s="66">
        <f t="shared" si="10"/>
        <v>18653.257727244221</v>
      </c>
      <c r="BM46" s="66">
        <f t="shared" si="10"/>
        <v>18136.325666147233</v>
      </c>
      <c r="BN46" s="66">
        <f t="shared" si="10"/>
        <v>19152.957304541789</v>
      </c>
      <c r="BO46" s="66">
        <f t="shared" si="10"/>
        <v>19287.193214162184</v>
      </c>
      <c r="BP46" s="66">
        <f t="shared" si="10"/>
        <v>19998.650162228776</v>
      </c>
      <c r="BQ46" s="66">
        <f t="shared" si="10"/>
        <v>20034.877616119364</v>
      </c>
      <c r="BR46" s="66">
        <f t="shared" si="10"/>
        <v>19341.763115145346</v>
      </c>
      <c r="BS46" s="66">
        <f t="shared" si="10"/>
        <v>20797.122696876457</v>
      </c>
      <c r="BT46" s="66">
        <f t="shared" si="10"/>
        <v>21785.713454627952</v>
      </c>
      <c r="BU46" s="66">
        <f t="shared" si="10"/>
        <v>20923.333904327203</v>
      </c>
      <c r="BV46" s="66">
        <f t="shared" si="10"/>
        <v>19481.160594129691</v>
      </c>
      <c r="BW46" s="66">
        <f t="shared" si="10"/>
        <v>20062.39101896287</v>
      </c>
      <c r="BX46" s="66">
        <f t="shared" si="10"/>
        <v>18615.928971952977</v>
      </c>
      <c r="BY46" s="66">
        <f t="shared" si="10"/>
        <v>19222.910553370657</v>
      </c>
      <c r="BZ46" s="66">
        <f t="shared" si="10"/>
        <v>16825.949938913294</v>
      </c>
      <c r="CA46" s="66">
        <f t="shared" si="10"/>
        <v>15060.659931001113</v>
      </c>
      <c r="CB46" s="66">
        <f t="shared" si="10"/>
        <v>14278.920444132007</v>
      </c>
      <c r="CC46" s="66">
        <f t="shared" si="10"/>
        <v>13388.206651545654</v>
      </c>
      <c r="CD46" s="66">
        <f t="shared" ref="CD46:DR46" si="11">CD18*CD$4</f>
        <v>12806.884265165327</v>
      </c>
      <c r="CE46" s="66">
        <f t="shared" si="11"/>
        <v>12085.668490416123</v>
      </c>
      <c r="CF46" s="66">
        <f t="shared" si="11"/>
        <v>11517.351075017938</v>
      </c>
      <c r="CG46" s="66">
        <f t="shared" si="11"/>
        <v>10069.282225411915</v>
      </c>
      <c r="CH46" s="66">
        <f t="shared" si="11"/>
        <v>9471.4806518130772</v>
      </c>
      <c r="CI46" s="66">
        <f t="shared" si="11"/>
        <v>10101.550098488326</v>
      </c>
      <c r="CJ46" s="66">
        <f t="shared" si="11"/>
        <v>12243.035859856833</v>
      </c>
      <c r="CK46" s="66">
        <f t="shared" si="11"/>
        <v>13304.215354497437</v>
      </c>
      <c r="CL46" s="66">
        <f t="shared" si="11"/>
        <v>10686.720562829998</v>
      </c>
      <c r="CM46" s="66">
        <f t="shared" si="11"/>
        <v>12674.806196018686</v>
      </c>
      <c r="CN46" s="66">
        <f t="shared" si="11"/>
        <v>8762.3003022939993</v>
      </c>
      <c r="CO46" s="66">
        <f t="shared" si="11"/>
        <v>9867.1686904013477</v>
      </c>
      <c r="CP46" s="66">
        <f t="shared" si="11"/>
        <v>9989.4773232069856</v>
      </c>
      <c r="CQ46" s="66">
        <f t="shared" si="11"/>
        <v>9805.2380210773481</v>
      </c>
      <c r="CR46" s="66">
        <f t="shared" si="11"/>
        <v>10546.781335752001</v>
      </c>
      <c r="CS46" s="66">
        <f t="shared" si="11"/>
        <v>11095.631390842684</v>
      </c>
      <c r="CT46" s="66">
        <f t="shared" si="11"/>
        <v>11961.116419373351</v>
      </c>
      <c r="CU46" s="66">
        <f t="shared" si="11"/>
        <v>11927.611262220018</v>
      </c>
      <c r="CV46" s="66">
        <f t="shared" si="11"/>
        <v>12191.779330760019</v>
      </c>
      <c r="CW46" s="66">
        <f t="shared" si="11"/>
        <v>13184.655738513686</v>
      </c>
      <c r="CX46" s="66">
        <f t="shared" si="11"/>
        <v>13970.833898553021</v>
      </c>
      <c r="CY46" s="66">
        <f t="shared" si="11"/>
        <v>14013.24400433998</v>
      </c>
      <c r="CZ46" s="66">
        <f t="shared" si="11"/>
        <v>14479.338600648</v>
      </c>
      <c r="DA46" s="66">
        <f t="shared" si="11"/>
        <v>13608.758192437315</v>
      </c>
      <c r="DB46" s="66">
        <f t="shared" si="11"/>
        <v>13017.063903176686</v>
      </c>
      <c r="DC46" s="66">
        <f t="shared" si="11"/>
        <v>13351.643519241685</v>
      </c>
      <c r="DD46" s="66">
        <f t="shared" si="11"/>
        <v>14597.094902298979</v>
      </c>
      <c r="DE46" s="66">
        <f t="shared" si="11"/>
        <v>15384.688833176</v>
      </c>
      <c r="DF46" s="66">
        <f t="shared" si="11"/>
        <v>15040.457968310644</v>
      </c>
      <c r="DG46" s="66">
        <f t="shared" si="11"/>
        <v>15840.55412787469</v>
      </c>
      <c r="DH46" s="66">
        <f t="shared" si="11"/>
        <v>16601.585741924999</v>
      </c>
      <c r="DI46" s="66">
        <f t="shared" si="11"/>
        <v>16566.552358762998</v>
      </c>
      <c r="DJ46" s="66">
        <f t="shared" si="11"/>
        <v>17320.124679946643</v>
      </c>
      <c r="DK46" s="66">
        <f t="shared" si="11"/>
        <v>18484.416827769306</v>
      </c>
      <c r="DL46" s="66">
        <f t="shared" si="11"/>
        <v>17070.116731846643</v>
      </c>
      <c r="DM46" s="66">
        <f t="shared" si="11"/>
        <v>18819.658326868026</v>
      </c>
      <c r="DN46" s="66">
        <f t="shared" si="11"/>
        <v>19361.290964898639</v>
      </c>
      <c r="DO46" s="66">
        <f t="shared" si="11"/>
        <v>18655.811013701306</v>
      </c>
      <c r="DP46" s="66">
        <f t="shared" si="11"/>
        <v>16581.611996948002</v>
      </c>
      <c r="DQ46" s="66">
        <f t="shared" si="11"/>
        <v>17716.215682533355</v>
      </c>
      <c r="DR46" s="67">
        <f t="shared" si="11"/>
        <v>18645.996258039999</v>
      </c>
    </row>
    <row r="47" spans="1:122" ht="15.75" thickBot="1" x14ac:dyDescent="0.3">
      <c r="A47" s="8" t="s">
        <v>127</v>
      </c>
      <c r="B47" s="56" t="s">
        <v>159</v>
      </c>
      <c r="C47" s="46" t="s">
        <v>137</v>
      </c>
      <c r="D47" s="8" t="s">
        <v>143</v>
      </c>
      <c r="E47" s="8" t="s">
        <v>147</v>
      </c>
      <c r="F47" s="8" t="s">
        <v>152</v>
      </c>
      <c r="G47" s="8">
        <v>19820</v>
      </c>
      <c r="H47" s="53">
        <v>29676</v>
      </c>
      <c r="I47" s="54">
        <v>43273.413194444445</v>
      </c>
      <c r="J47" s="68">
        <f t="shared" ref="J47:Q47" si="12">J19*J$4</f>
        <v>11672.705535666635</v>
      </c>
      <c r="K47" s="69">
        <f t="shared" si="12"/>
        <v>11081.846479999973</v>
      </c>
      <c r="L47" s="69">
        <f t="shared" si="12"/>
        <v>10559.633218966463</v>
      </c>
      <c r="M47" s="69">
        <f t="shared" si="12"/>
        <v>9675.0227256774888</v>
      </c>
      <c r="N47" s="69">
        <f t="shared" si="12"/>
        <v>11109.876624298093</v>
      </c>
      <c r="O47" s="69">
        <f t="shared" si="12"/>
        <v>12097.726524929449</v>
      </c>
      <c r="P47" s="69">
        <f t="shared" si="12"/>
        <v>11132.666903942898</v>
      </c>
      <c r="Q47" s="69">
        <f t="shared" si="12"/>
        <v>10560.026089899531</v>
      </c>
      <c r="R47" s="69">
        <f t="shared" ref="R47:CC47" si="13">R19*R$4</f>
        <v>13036.570113294296</v>
      </c>
      <c r="S47" s="69">
        <f t="shared" si="13"/>
        <v>12168.902184</v>
      </c>
      <c r="T47" s="69">
        <f t="shared" si="13"/>
        <v>13238.683986275573</v>
      </c>
      <c r="U47" s="69">
        <f t="shared" si="13"/>
        <v>13168.827520801024</v>
      </c>
      <c r="V47" s="69">
        <f t="shared" si="13"/>
        <v>12254.324699381832</v>
      </c>
      <c r="W47" s="69">
        <f t="shared" si="13"/>
        <v>11521.742945999998</v>
      </c>
      <c r="X47" s="69">
        <f t="shared" si="13"/>
        <v>13067.279452231471</v>
      </c>
      <c r="Y47" s="69">
        <f t="shared" si="13"/>
        <v>14415.766263471975</v>
      </c>
      <c r="Z47" s="69">
        <f t="shared" si="13"/>
        <v>13650.994960096064</v>
      </c>
      <c r="AA47" s="69">
        <f t="shared" si="13"/>
        <v>14202.991016666636</v>
      </c>
      <c r="AB47" s="69">
        <f t="shared" si="13"/>
        <v>13089.768538666636</v>
      </c>
      <c r="AC47" s="69">
        <f t="shared" si="13"/>
        <v>12734.77919654164</v>
      </c>
      <c r="AD47" s="69">
        <f t="shared" si="13"/>
        <v>12710.049501182475</v>
      </c>
      <c r="AE47" s="69">
        <f t="shared" si="13"/>
        <v>13316.052918183344</v>
      </c>
      <c r="AF47" s="69">
        <f t="shared" si="13"/>
        <v>13772.919638315863</v>
      </c>
      <c r="AG47" s="69">
        <f t="shared" si="13"/>
        <v>14183.725974843755</v>
      </c>
      <c r="AH47" s="69">
        <f t="shared" si="13"/>
        <v>14172.009108245853</v>
      </c>
      <c r="AI47" s="69">
        <f t="shared" si="13"/>
        <v>14031.107959999968</v>
      </c>
      <c r="AJ47" s="69">
        <f t="shared" si="13"/>
        <v>14108.1379892605</v>
      </c>
      <c r="AK47" s="69">
        <f t="shared" si="13"/>
        <v>14088.711199829098</v>
      </c>
      <c r="AL47" s="69">
        <f t="shared" si="13"/>
        <v>14384.942978333363</v>
      </c>
      <c r="AM47" s="69">
        <f t="shared" si="13"/>
        <v>14191.30323476806</v>
      </c>
      <c r="AN47" s="69">
        <f t="shared" si="13"/>
        <v>14426.175824999971</v>
      </c>
      <c r="AO47" s="69">
        <f t="shared" si="13"/>
        <v>15535.806319938745</v>
      </c>
      <c r="AP47" s="69">
        <f t="shared" si="13"/>
        <v>15920.53364</v>
      </c>
      <c r="AQ47" s="69">
        <f t="shared" si="13"/>
        <v>16873.468112149236</v>
      </c>
      <c r="AR47" s="69">
        <f t="shared" si="13"/>
        <v>16934.067220586021</v>
      </c>
      <c r="AS47" s="69">
        <f t="shared" si="13"/>
        <v>16990.57443186871</v>
      </c>
      <c r="AT47" s="69">
        <f t="shared" si="13"/>
        <v>15478.201275160645</v>
      </c>
      <c r="AU47" s="69">
        <f t="shared" si="13"/>
        <v>17001.247687911989</v>
      </c>
      <c r="AV47" s="69">
        <f t="shared" si="13"/>
        <v>16555.518942557257</v>
      </c>
      <c r="AW47" s="69">
        <f t="shared" si="13"/>
        <v>15730.248421452334</v>
      </c>
      <c r="AX47" s="69">
        <f t="shared" si="13"/>
        <v>16347.297779999968</v>
      </c>
      <c r="AY47" s="69">
        <f t="shared" si="13"/>
        <v>15218.317272475224</v>
      </c>
      <c r="AZ47" s="69">
        <f t="shared" si="13"/>
        <v>14893.994531737433</v>
      </c>
      <c r="BA47" s="69">
        <f t="shared" si="13"/>
        <v>15209.935542666637</v>
      </c>
      <c r="BB47" s="69">
        <f t="shared" si="13"/>
        <v>15970.079328155516</v>
      </c>
      <c r="BC47" s="69">
        <f t="shared" si="13"/>
        <v>13969.428308486909</v>
      </c>
      <c r="BD47" s="69">
        <f t="shared" si="13"/>
        <v>15327.842843390374</v>
      </c>
      <c r="BE47" s="69">
        <f t="shared" si="13"/>
        <v>15315.046051661197</v>
      </c>
      <c r="BF47" s="69">
        <f t="shared" si="13"/>
        <v>17014.02463757923</v>
      </c>
      <c r="BG47" s="69">
        <f t="shared" si="13"/>
        <v>16807.889628785168</v>
      </c>
      <c r="BH47" s="69">
        <f t="shared" si="13"/>
        <v>14396.096376800542</v>
      </c>
      <c r="BI47" s="69">
        <f t="shared" si="13"/>
        <v>16111.437020531845</v>
      </c>
      <c r="BJ47" s="69">
        <f t="shared" si="13"/>
        <v>17117.493523934325</v>
      </c>
      <c r="BK47" s="69">
        <f t="shared" si="13"/>
        <v>16513.715894063334</v>
      </c>
      <c r="BL47" s="69">
        <f t="shared" si="13"/>
        <v>17308.538967796947</v>
      </c>
      <c r="BM47" s="69">
        <f t="shared" si="13"/>
        <v>18245.528714165768</v>
      </c>
      <c r="BN47" s="69">
        <f t="shared" si="13"/>
        <v>15947.979971864777</v>
      </c>
      <c r="BO47" s="69">
        <f t="shared" si="13"/>
        <v>18091.994553582819</v>
      </c>
      <c r="BP47" s="69">
        <f t="shared" si="13"/>
        <v>16995.853266489252</v>
      </c>
      <c r="BQ47" s="69">
        <f t="shared" si="13"/>
        <v>16823.343751999972</v>
      </c>
      <c r="BR47" s="69">
        <f t="shared" si="13"/>
        <v>16265.593782666638</v>
      </c>
      <c r="BS47" s="69">
        <f t="shared" si="13"/>
        <v>16834.041130000001</v>
      </c>
      <c r="BT47" s="69">
        <f t="shared" si="13"/>
        <v>16967.733461252872</v>
      </c>
      <c r="BU47" s="69">
        <f t="shared" si="13"/>
        <v>14734.712752074238</v>
      </c>
      <c r="BV47" s="69">
        <f t="shared" si="13"/>
        <v>14335.264244733693</v>
      </c>
      <c r="BW47" s="69">
        <f t="shared" si="13"/>
        <v>13647.254675791752</v>
      </c>
      <c r="BX47" s="69">
        <f t="shared" si="13"/>
        <v>12746.547880762762</v>
      </c>
      <c r="BY47" s="69">
        <f t="shared" si="13"/>
        <v>13878.657928795355</v>
      </c>
      <c r="BZ47" s="69">
        <f t="shared" si="13"/>
        <v>13412.844167597472</v>
      </c>
      <c r="CA47" s="69">
        <f t="shared" si="13"/>
        <v>11303.887891075117</v>
      </c>
      <c r="CB47" s="69">
        <f t="shared" si="13"/>
        <v>12126.080707159979</v>
      </c>
      <c r="CC47" s="69">
        <f t="shared" si="13"/>
        <v>10523.626470995576</v>
      </c>
      <c r="CD47" s="69">
        <f t="shared" ref="CD47:DR47" si="14">CD19*CD$4</f>
        <v>11287.663710503315</v>
      </c>
      <c r="CE47" s="69">
        <f t="shared" si="14"/>
        <v>11532.487994937925</v>
      </c>
      <c r="CF47" s="69">
        <f t="shared" si="14"/>
        <v>11795.441085680663</v>
      </c>
      <c r="CG47" s="69">
        <f t="shared" si="14"/>
        <v>12142.182358583297</v>
      </c>
      <c r="CH47" s="69">
        <f t="shared" si="14"/>
        <v>12596.697532901755</v>
      </c>
      <c r="CI47" s="69">
        <f t="shared" si="14"/>
        <v>12728.350800143304</v>
      </c>
      <c r="CJ47" s="69">
        <f t="shared" si="14"/>
        <v>13369.76170180894</v>
      </c>
      <c r="CK47" s="69">
        <f t="shared" si="14"/>
        <v>15594.995705644717</v>
      </c>
      <c r="CL47" s="69">
        <f t="shared" si="14"/>
        <v>15474.915232170135</v>
      </c>
      <c r="CM47" s="69">
        <f t="shared" si="14"/>
        <v>16192.31385677336</v>
      </c>
      <c r="CN47" s="69">
        <f t="shared" si="14"/>
        <v>12281.00416728</v>
      </c>
      <c r="CO47" s="69">
        <f t="shared" si="14"/>
        <v>12890.351668670019</v>
      </c>
      <c r="CP47" s="69">
        <f t="shared" si="14"/>
        <v>16274.567076929978</v>
      </c>
      <c r="CQ47" s="69">
        <f t="shared" si="14"/>
        <v>15731.551102026689</v>
      </c>
      <c r="CR47" s="69">
        <f t="shared" si="14"/>
        <v>15510.995049959998</v>
      </c>
      <c r="CS47" s="69">
        <f t="shared" si="14"/>
        <v>15403.912647783358</v>
      </c>
      <c r="CT47" s="69">
        <f t="shared" si="14"/>
        <v>18293.737668666694</v>
      </c>
      <c r="CU47" s="69">
        <f t="shared" si="14"/>
        <v>18413.010628800028</v>
      </c>
      <c r="CV47" s="69">
        <f t="shared" si="14"/>
        <v>18541.599167333359</v>
      </c>
      <c r="CW47" s="69">
        <f t="shared" si="14"/>
        <v>20072.303040446695</v>
      </c>
      <c r="CX47" s="69">
        <f t="shared" si="14"/>
        <v>19823.64141856003</v>
      </c>
      <c r="CY47" s="69">
        <f t="shared" si="14"/>
        <v>19640.207982333308</v>
      </c>
      <c r="CZ47" s="69">
        <f t="shared" si="14"/>
        <v>18979.908823080001</v>
      </c>
      <c r="DA47" s="69">
        <f t="shared" si="14"/>
        <v>18840.027443999974</v>
      </c>
      <c r="DB47" s="69">
        <f t="shared" si="14"/>
        <v>17395.766898033358</v>
      </c>
      <c r="DC47" s="69">
        <f t="shared" si="14"/>
        <v>17265.967903750025</v>
      </c>
      <c r="DD47" s="69">
        <f t="shared" si="14"/>
        <v>17955.767378849974</v>
      </c>
      <c r="DE47" s="69">
        <f t="shared" si="14"/>
        <v>18442.47119416</v>
      </c>
      <c r="DF47" s="69">
        <f t="shared" si="14"/>
        <v>17117.167448506643</v>
      </c>
      <c r="DG47" s="69">
        <f t="shared" si="14"/>
        <v>18095.049848113362</v>
      </c>
      <c r="DH47" s="69">
        <f t="shared" si="14"/>
        <v>18770.424568950002</v>
      </c>
      <c r="DI47" s="69">
        <f t="shared" si="14"/>
        <v>17800.208795800001</v>
      </c>
      <c r="DJ47" s="69">
        <f t="shared" si="14"/>
        <v>17933.414645976642</v>
      </c>
      <c r="DK47" s="69">
        <f t="shared" si="14"/>
        <v>18744.933066853308</v>
      </c>
      <c r="DL47" s="69">
        <f t="shared" si="14"/>
        <v>18708.304282699974</v>
      </c>
      <c r="DM47" s="69">
        <f t="shared" si="14"/>
        <v>18962.084255006692</v>
      </c>
      <c r="DN47" s="69">
        <f t="shared" si="14"/>
        <v>20550.73948618997</v>
      </c>
      <c r="DO47" s="69">
        <f t="shared" si="14"/>
        <v>19632.038378413305</v>
      </c>
      <c r="DP47" s="69">
        <f t="shared" si="14"/>
        <v>19453.891586720001</v>
      </c>
      <c r="DQ47" s="69">
        <f t="shared" si="14"/>
        <v>18700.933191200027</v>
      </c>
      <c r="DR47" s="70">
        <f t="shared" si="14"/>
        <v>17481.6656912</v>
      </c>
    </row>
    <row r="48" spans="1:122" x14ac:dyDescent="0.25">
      <c r="A48" s="6" t="s">
        <v>128</v>
      </c>
      <c r="B48" s="57" t="s">
        <v>155</v>
      </c>
      <c r="C48" s="52" t="s">
        <v>138</v>
      </c>
      <c r="D48" s="6" t="s">
        <v>144</v>
      </c>
      <c r="E48" s="6" t="s">
        <v>148</v>
      </c>
      <c r="F48" s="6" t="s">
        <v>152</v>
      </c>
      <c r="G48" s="6">
        <v>35620</v>
      </c>
      <c r="H48" s="49">
        <v>30041</v>
      </c>
      <c r="I48" s="50">
        <v>43282.021527777775</v>
      </c>
      <c r="J48" s="62">
        <f t="shared" ref="J48:Q48" si="15">J20*J$4</f>
        <v>3336537.8467630008</v>
      </c>
      <c r="K48" s="63">
        <f t="shared" si="15"/>
        <v>2116251.9985036999</v>
      </c>
      <c r="L48" s="63">
        <f t="shared" si="15"/>
        <v>2012333.9846826599</v>
      </c>
      <c r="M48" s="63">
        <f t="shared" si="15"/>
        <v>2249408.1509975605</v>
      </c>
      <c r="N48" s="63">
        <f t="shared" si="15"/>
        <v>1784311.825620872</v>
      </c>
      <c r="O48" s="63">
        <f t="shared" si="15"/>
        <v>2324063.1388159683</v>
      </c>
      <c r="P48" s="63">
        <f t="shared" si="15"/>
        <v>2308818.7343206056</v>
      </c>
      <c r="Q48" s="63">
        <f t="shared" si="15"/>
        <v>2733161.9327614005</v>
      </c>
      <c r="R48" s="63">
        <f>R20*R$4</f>
        <v>3089584.5888515511</v>
      </c>
      <c r="S48" s="63">
        <f t="shared" ref="S48:CD48" si="16">S20*S$4</f>
        <v>2567389.6017645933</v>
      </c>
      <c r="T48" s="63">
        <f t="shared" si="16"/>
        <v>2557324.7500193762</v>
      </c>
      <c r="U48" s="63">
        <f t="shared" si="16"/>
        <v>2802048.3095325762</v>
      </c>
      <c r="V48" s="63">
        <f t="shared" si="16"/>
        <v>2594571.4554737527</v>
      </c>
      <c r="W48" s="63">
        <f t="shared" si="16"/>
        <v>2945998.134856082</v>
      </c>
      <c r="X48" s="63">
        <f t="shared" si="16"/>
        <v>3350829.5912368624</v>
      </c>
      <c r="Y48" s="63">
        <f t="shared" si="16"/>
        <v>3365451.3387805372</v>
      </c>
      <c r="Z48" s="63">
        <f t="shared" si="16"/>
        <v>2687772.8230839628</v>
      </c>
      <c r="AA48" s="63">
        <f t="shared" si="16"/>
        <v>3568333.6073631891</v>
      </c>
      <c r="AB48" s="63">
        <f t="shared" si="16"/>
        <v>3518691.6100534424</v>
      </c>
      <c r="AC48" s="63">
        <f t="shared" si="16"/>
        <v>3665830.5937118274</v>
      </c>
      <c r="AD48" s="63">
        <f t="shared" si="16"/>
        <v>3378463.6780554769</v>
      </c>
      <c r="AE48" s="63">
        <f t="shared" si="16"/>
        <v>3100010.3103958587</v>
      </c>
      <c r="AF48" s="63">
        <f t="shared" si="16"/>
        <v>3151968.6117319041</v>
      </c>
      <c r="AG48" s="63">
        <f t="shared" si="16"/>
        <v>2798706.5045466931</v>
      </c>
      <c r="AH48" s="63">
        <f t="shared" si="16"/>
        <v>3229973.4915042608</v>
      </c>
      <c r="AI48" s="63">
        <f t="shared" si="16"/>
        <v>3630809.3717684583</v>
      </c>
      <c r="AJ48" s="63">
        <f t="shared" si="16"/>
        <v>3789027.8914960069</v>
      </c>
      <c r="AK48" s="63">
        <f t="shared" si="16"/>
        <v>3800457.8659601281</v>
      </c>
      <c r="AL48" s="63">
        <f t="shared" si="16"/>
        <v>4040408.1640480789</v>
      </c>
      <c r="AM48" s="63">
        <f t="shared" si="16"/>
        <v>3937982.4175027767</v>
      </c>
      <c r="AN48" s="63">
        <f t="shared" si="16"/>
        <v>4060129.3146439777</v>
      </c>
      <c r="AO48" s="63">
        <f t="shared" si="16"/>
        <v>4115616.8626032793</v>
      </c>
      <c r="AP48" s="63">
        <f t="shared" si="16"/>
        <v>4546805.9052100061</v>
      </c>
      <c r="AQ48" s="63">
        <f t="shared" si="16"/>
        <v>4281926.0190121885</v>
      </c>
      <c r="AR48" s="63">
        <f t="shared" si="16"/>
        <v>4371787.9758945871</v>
      </c>
      <c r="AS48" s="63">
        <f t="shared" si="16"/>
        <v>4693101.8324255152</v>
      </c>
      <c r="AT48" s="63">
        <f t="shared" si="16"/>
        <v>4825550.4529671418</v>
      </c>
      <c r="AU48" s="63">
        <f t="shared" si="16"/>
        <v>4666196.6521509923</v>
      </c>
      <c r="AV48" s="63">
        <f t="shared" si="16"/>
        <v>4788959.0038820356</v>
      </c>
      <c r="AW48" s="63">
        <f t="shared" si="16"/>
        <v>4450809.620621278</v>
      </c>
      <c r="AX48" s="63">
        <f t="shared" si="16"/>
        <v>4510303.5045101894</v>
      </c>
      <c r="AY48" s="63">
        <f t="shared" si="16"/>
        <v>4774269.2651593247</v>
      </c>
      <c r="AZ48" s="63">
        <f t="shared" si="16"/>
        <v>4295328.2238229997</v>
      </c>
      <c r="BA48" s="63">
        <f t="shared" si="16"/>
        <v>4859465.9693220332</v>
      </c>
      <c r="BB48" s="63">
        <f t="shared" si="16"/>
        <v>3850577.7402369459</v>
      </c>
      <c r="BC48" s="63">
        <f t="shared" si="16"/>
        <v>3863429.5734817744</v>
      </c>
      <c r="BD48" s="63">
        <f t="shared" si="16"/>
        <v>4088134.6125455517</v>
      </c>
      <c r="BE48" s="63">
        <f t="shared" si="16"/>
        <v>3787282.0813139165</v>
      </c>
      <c r="BF48" s="63">
        <f t="shared" si="16"/>
        <v>4248620.8812082727</v>
      </c>
      <c r="BG48" s="63">
        <f t="shared" si="16"/>
        <v>4048460.6683002939</v>
      </c>
      <c r="BH48" s="63">
        <f t="shared" si="16"/>
        <v>3687972.065786161</v>
      </c>
      <c r="BI48" s="63">
        <f t="shared" si="16"/>
        <v>3644628.9949842491</v>
      </c>
      <c r="BJ48" s="63">
        <f t="shared" si="16"/>
        <v>3413468.1322186901</v>
      </c>
      <c r="BK48" s="63">
        <f t="shared" si="16"/>
        <v>3634801.3023780086</v>
      </c>
      <c r="BL48" s="63">
        <f t="shared" si="16"/>
        <v>3766647.6835080269</v>
      </c>
      <c r="BM48" s="63">
        <f t="shared" si="16"/>
        <v>4063892.1877153045</v>
      </c>
      <c r="BN48" s="63">
        <f t="shared" si="16"/>
        <v>3674039.9719832763</v>
      </c>
      <c r="BO48" s="63">
        <f t="shared" si="16"/>
        <v>4132509.0649788156</v>
      </c>
      <c r="BP48" s="63">
        <f t="shared" si="16"/>
        <v>4087022.8985195654</v>
      </c>
      <c r="BQ48" s="63">
        <f t="shared" si="16"/>
        <v>4296435.6487283595</v>
      </c>
      <c r="BR48" s="63">
        <f t="shared" si="16"/>
        <v>4799469.703104197</v>
      </c>
      <c r="BS48" s="63">
        <f t="shared" si="16"/>
        <v>4845785.7938343231</v>
      </c>
      <c r="BT48" s="63">
        <f t="shared" si="16"/>
        <v>5161042.5261295633</v>
      </c>
      <c r="BU48" s="63">
        <f t="shared" si="16"/>
        <v>4982306.0686009349</v>
      </c>
      <c r="BV48" s="63">
        <f t="shared" si="16"/>
        <v>5158209.1023912588</v>
      </c>
      <c r="BW48" s="63">
        <f t="shared" si="16"/>
        <v>4364311.1212912798</v>
      </c>
      <c r="BX48" s="63">
        <f t="shared" si="16"/>
        <v>4050221.0275054672</v>
      </c>
      <c r="BY48" s="63">
        <f t="shared" si="16"/>
        <v>3647829.6760531296</v>
      </c>
      <c r="BZ48" s="63">
        <f t="shared" si="16"/>
        <v>3479049.031695832</v>
      </c>
      <c r="CA48" s="63">
        <f t="shared" si="16"/>
        <v>3588470.3650489599</v>
      </c>
      <c r="CB48" s="63">
        <f t="shared" si="16"/>
        <v>2836358.5888239047</v>
      </c>
      <c r="CC48" s="63">
        <f t="shared" si="16"/>
        <v>2976347.1065673828</v>
      </c>
      <c r="CD48" s="63">
        <f t="shared" si="16"/>
        <v>2721129.9512758427</v>
      </c>
      <c r="CE48" s="63">
        <f t="shared" ref="CE48:DR48" si="17">CE20*CE$4</f>
        <v>2242264.5422266675</v>
      </c>
      <c r="CF48" s="63">
        <f t="shared" si="17"/>
        <v>2233222.9480874073</v>
      </c>
      <c r="CG48" s="63">
        <f t="shared" si="17"/>
        <v>1895409.2578449966</v>
      </c>
      <c r="CH48" s="63">
        <f t="shared" si="17"/>
        <v>1162785.361137779</v>
      </c>
      <c r="CI48" s="63">
        <f t="shared" si="17"/>
        <v>1354943.474744536</v>
      </c>
      <c r="CJ48" s="63">
        <f t="shared" si="17"/>
        <v>1633747.4897527478</v>
      </c>
      <c r="CK48" s="63">
        <f t="shared" si="17"/>
        <v>1695471.9778997668</v>
      </c>
      <c r="CL48" s="63">
        <f t="shared" si="17"/>
        <v>1944667.0051727772</v>
      </c>
      <c r="CM48" s="63">
        <f t="shared" si="17"/>
        <v>1798744.7379362639</v>
      </c>
      <c r="CN48" s="63">
        <f t="shared" si="17"/>
        <v>1767547.1362571837</v>
      </c>
      <c r="CO48" s="63">
        <f t="shared" si="17"/>
        <v>1842002.5858341269</v>
      </c>
      <c r="CP48" s="63">
        <f t="shared" si="17"/>
        <v>1403701.083615063</v>
      </c>
      <c r="CQ48" s="63">
        <f t="shared" si="17"/>
        <v>1530811.5089344743</v>
      </c>
      <c r="CR48" s="63">
        <f t="shared" si="17"/>
        <v>1484135.2000650472</v>
      </c>
      <c r="CS48" s="63">
        <f t="shared" si="17"/>
        <v>1878731.5906680922</v>
      </c>
      <c r="CT48" s="63">
        <f t="shared" si="17"/>
        <v>1730813.3386931564</v>
      </c>
      <c r="CU48" s="63">
        <f t="shared" si="17"/>
        <v>1859935.3353428012</v>
      </c>
      <c r="CV48" s="63">
        <f t="shared" si="17"/>
        <v>1825925.2583975259</v>
      </c>
      <c r="CW48" s="63">
        <f t="shared" si="17"/>
        <v>1963455.3367919647</v>
      </c>
      <c r="CX48" s="63">
        <f t="shared" si="17"/>
        <v>2164318.2989399326</v>
      </c>
      <c r="CY48" s="63">
        <f t="shared" si="17"/>
        <v>2439305.5535751963</v>
      </c>
      <c r="CZ48" s="63">
        <f t="shared" si="17"/>
        <v>2773896.7540830197</v>
      </c>
      <c r="DA48" s="63">
        <f t="shared" si="17"/>
        <v>3078722.5115817976</v>
      </c>
      <c r="DB48" s="63">
        <f t="shared" si="17"/>
        <v>2472447.7674061558</v>
      </c>
      <c r="DC48" s="63">
        <f t="shared" si="17"/>
        <v>2682503.7517605457</v>
      </c>
      <c r="DD48" s="63">
        <f t="shared" si="17"/>
        <v>2604769.4691422782</v>
      </c>
      <c r="DE48" s="63">
        <f t="shared" si="17"/>
        <v>2600592.3937579845</v>
      </c>
      <c r="DF48" s="63">
        <f t="shared" si="17"/>
        <v>2094148.0806521657</v>
      </c>
      <c r="DG48" s="63">
        <f t="shared" si="17"/>
        <v>2762044.3100925223</v>
      </c>
      <c r="DH48" s="63">
        <f t="shared" si="17"/>
        <v>2947008.6449889424</v>
      </c>
      <c r="DI48" s="63">
        <f t="shared" si="17"/>
        <v>3037945.9705094974</v>
      </c>
      <c r="DJ48" s="63">
        <f t="shared" si="17"/>
        <v>2838929.0968541065</v>
      </c>
      <c r="DK48" s="63">
        <f t="shared" si="17"/>
        <v>2889707.7680886765</v>
      </c>
      <c r="DL48" s="63">
        <f t="shared" si="17"/>
        <v>2614463.4007557081</v>
      </c>
      <c r="DM48" s="63">
        <f t="shared" si="17"/>
        <v>2777593.5908142836</v>
      </c>
      <c r="DN48" s="63">
        <f t="shared" si="17"/>
        <v>3271193.0605040025</v>
      </c>
      <c r="DO48" s="63">
        <f t="shared" si="17"/>
        <v>2721423.0946154683</v>
      </c>
      <c r="DP48" s="63">
        <f t="shared" si="17"/>
        <v>3520020.4319023718</v>
      </c>
      <c r="DQ48" s="63">
        <f t="shared" si="17"/>
        <v>3046891.9828936169</v>
      </c>
      <c r="DR48" s="64">
        <f t="shared" si="17"/>
        <v>3249201.896120958</v>
      </c>
    </row>
    <row r="49" spans="1:122" x14ac:dyDescent="0.25">
      <c r="A49" s="6" t="s">
        <v>129</v>
      </c>
      <c r="B49" s="57" t="s">
        <v>156</v>
      </c>
      <c r="C49" s="52" t="s">
        <v>138</v>
      </c>
      <c r="D49" s="6" t="s">
        <v>144</v>
      </c>
      <c r="E49" s="6" t="s">
        <v>148</v>
      </c>
      <c r="F49" s="6" t="s">
        <v>152</v>
      </c>
      <c r="G49" s="6">
        <v>31080</v>
      </c>
      <c r="H49" s="49">
        <v>30041</v>
      </c>
      <c r="I49" s="50">
        <v>43282.021527777775</v>
      </c>
      <c r="J49" s="65">
        <f t="shared" ref="J49:BU49" si="18">J21*J$4</f>
        <v>3060297.685434096</v>
      </c>
      <c r="K49" s="66">
        <f t="shared" si="18"/>
        <v>2025280.9476685296</v>
      </c>
      <c r="L49" s="66">
        <f t="shared" si="18"/>
        <v>1605329.0797264962</v>
      </c>
      <c r="M49" s="66">
        <f t="shared" si="18"/>
        <v>1367231.1122865363</v>
      </c>
      <c r="N49" s="66">
        <f t="shared" si="18"/>
        <v>1297041.5180579317</v>
      </c>
      <c r="O49" s="66">
        <f t="shared" si="18"/>
        <v>1797018.5067008371</v>
      </c>
      <c r="P49" s="66">
        <f t="shared" si="18"/>
        <v>1648300.3474420165</v>
      </c>
      <c r="Q49" s="66">
        <f t="shared" si="18"/>
        <v>1574461.8542892714</v>
      </c>
      <c r="R49" s="66">
        <f t="shared" si="18"/>
        <v>1768635.8834700512</v>
      </c>
      <c r="S49" s="66">
        <f t="shared" si="18"/>
        <v>1772382.2582742474</v>
      </c>
      <c r="T49" s="66">
        <f t="shared" si="18"/>
        <v>1633264.0016576997</v>
      </c>
      <c r="U49" s="66">
        <f t="shared" si="18"/>
        <v>1509302.9374756552</v>
      </c>
      <c r="V49" s="66">
        <f t="shared" si="18"/>
        <v>1426897.9755912267</v>
      </c>
      <c r="W49" s="66">
        <f t="shared" si="18"/>
        <v>1492001.5750094347</v>
      </c>
      <c r="X49" s="66">
        <f t="shared" si="18"/>
        <v>1338272.4270988547</v>
      </c>
      <c r="Y49" s="66">
        <f t="shared" si="18"/>
        <v>1494466.1121944268</v>
      </c>
      <c r="Z49" s="66">
        <f t="shared" si="18"/>
        <v>1930492.3262908412</v>
      </c>
      <c r="AA49" s="66">
        <f t="shared" si="18"/>
        <v>2032389.8513325043</v>
      </c>
      <c r="AB49" s="66">
        <f t="shared" si="18"/>
        <v>2087913.2847381453</v>
      </c>
      <c r="AC49" s="66">
        <f t="shared" si="18"/>
        <v>1960672.7331042844</v>
      </c>
      <c r="AD49" s="66">
        <f t="shared" si="18"/>
        <v>1525349.3916713777</v>
      </c>
      <c r="AE49" s="66">
        <f t="shared" si="18"/>
        <v>1695636.8394918931</v>
      </c>
      <c r="AF49" s="66">
        <f t="shared" si="18"/>
        <v>1862508.4837368957</v>
      </c>
      <c r="AG49" s="66">
        <f t="shared" si="18"/>
        <v>1891566.0558191154</v>
      </c>
      <c r="AH49" s="66">
        <f t="shared" si="18"/>
        <v>1787385.1074676753</v>
      </c>
      <c r="AI49" s="66">
        <f t="shared" si="18"/>
        <v>1837086.2920602544</v>
      </c>
      <c r="AJ49" s="66">
        <f t="shared" si="18"/>
        <v>2137685.7156023132</v>
      </c>
      <c r="AK49" s="66">
        <f t="shared" si="18"/>
        <v>1985144.0235182382</v>
      </c>
      <c r="AL49" s="66">
        <f t="shared" si="18"/>
        <v>2321933.6178433541</v>
      </c>
      <c r="AM49" s="66">
        <f t="shared" si="18"/>
        <v>2292753.1538995183</v>
      </c>
      <c r="AN49" s="66">
        <f t="shared" si="18"/>
        <v>2396390.972804659</v>
      </c>
      <c r="AO49" s="66">
        <f t="shared" si="18"/>
        <v>2732230.6916558375</v>
      </c>
      <c r="AP49" s="66">
        <f t="shared" si="18"/>
        <v>2298023.6394058745</v>
      </c>
      <c r="AQ49" s="66">
        <f t="shared" si="18"/>
        <v>2217295.0163977179</v>
      </c>
      <c r="AR49" s="66">
        <f t="shared" si="18"/>
        <v>2458613.3266177271</v>
      </c>
      <c r="AS49" s="66">
        <f t="shared" si="18"/>
        <v>2335554.9172916841</v>
      </c>
      <c r="AT49" s="66">
        <f t="shared" si="18"/>
        <v>2355539.4158263458</v>
      </c>
      <c r="AU49" s="66">
        <f t="shared" si="18"/>
        <v>2634710.3260303326</v>
      </c>
      <c r="AV49" s="66">
        <f t="shared" si="18"/>
        <v>2613097.2266347222</v>
      </c>
      <c r="AW49" s="66">
        <f t="shared" si="18"/>
        <v>2538061.3558060522</v>
      </c>
      <c r="AX49" s="66">
        <f t="shared" si="18"/>
        <v>2733060.353774522</v>
      </c>
      <c r="AY49" s="66">
        <f t="shared" si="18"/>
        <v>2652427.7783291368</v>
      </c>
      <c r="AZ49" s="66">
        <f t="shared" si="18"/>
        <v>2383886.5521229063</v>
      </c>
      <c r="BA49" s="66">
        <f t="shared" si="18"/>
        <v>2676042.3111595116</v>
      </c>
      <c r="BB49" s="66">
        <f t="shared" si="18"/>
        <v>2793828.0975325322</v>
      </c>
      <c r="BC49" s="66">
        <f t="shared" si="18"/>
        <v>2513303.435329604</v>
      </c>
      <c r="BD49" s="66">
        <f t="shared" si="18"/>
        <v>2383180.3607577723</v>
      </c>
      <c r="BE49" s="66">
        <f t="shared" si="18"/>
        <v>2324626.2285650368</v>
      </c>
      <c r="BF49" s="66">
        <f t="shared" si="18"/>
        <v>2872951.0633243583</v>
      </c>
      <c r="BG49" s="66">
        <f t="shared" si="18"/>
        <v>2527308.5760526117</v>
      </c>
      <c r="BH49" s="66">
        <f t="shared" si="18"/>
        <v>2763512.5172168296</v>
      </c>
      <c r="BI49" s="66">
        <f t="shared" si="18"/>
        <v>2854370.8182010315</v>
      </c>
      <c r="BJ49" s="66">
        <f t="shared" si="18"/>
        <v>2920728.2384124058</v>
      </c>
      <c r="BK49" s="66">
        <f t="shared" si="18"/>
        <v>2994795.084768916</v>
      </c>
      <c r="BL49" s="66">
        <f t="shared" si="18"/>
        <v>2924831.1160850115</v>
      </c>
      <c r="BM49" s="66">
        <f t="shared" si="18"/>
        <v>3747706.6552601517</v>
      </c>
      <c r="BN49" s="66">
        <f t="shared" si="18"/>
        <v>3706362.897924846</v>
      </c>
      <c r="BO49" s="66">
        <f t="shared" si="18"/>
        <v>3273357.3239649851</v>
      </c>
      <c r="BP49" s="66">
        <f t="shared" si="18"/>
        <v>3181402.9139013668</v>
      </c>
      <c r="BQ49" s="66">
        <f t="shared" si="18"/>
        <v>3186343.9073276334</v>
      </c>
      <c r="BR49" s="66">
        <f t="shared" si="18"/>
        <v>2933683.7990547926</v>
      </c>
      <c r="BS49" s="66">
        <f t="shared" si="18"/>
        <v>2937949.4560875753</v>
      </c>
      <c r="BT49" s="66">
        <f t="shared" si="18"/>
        <v>3370878.8233797173</v>
      </c>
      <c r="BU49" s="66">
        <f t="shared" si="18"/>
        <v>3363594.7348133246</v>
      </c>
      <c r="BV49" s="66">
        <f t="shared" ref="BV49:DR49" si="19">BV21*BV$4</f>
        <v>3448980.3029674385</v>
      </c>
      <c r="BW49" s="66">
        <f t="shared" si="19"/>
        <v>3150245.1637743679</v>
      </c>
      <c r="BX49" s="66">
        <f t="shared" si="19"/>
        <v>2594369.6333686886</v>
      </c>
      <c r="BY49" s="66">
        <f t="shared" si="19"/>
        <v>2218178.2849281654</v>
      </c>
      <c r="BZ49" s="66">
        <f t="shared" si="19"/>
        <v>2129728.9902946902</v>
      </c>
      <c r="CA49" s="66">
        <f t="shared" si="19"/>
        <v>2243646.1846741023</v>
      </c>
      <c r="CB49" s="66">
        <f t="shared" si="19"/>
        <v>1887316.0928113593</v>
      </c>
      <c r="CC49" s="66">
        <f t="shared" si="19"/>
        <v>1404124.8393626569</v>
      </c>
      <c r="CD49" s="66">
        <f t="shared" si="19"/>
        <v>1308579.3577876436</v>
      </c>
      <c r="CE49" s="66">
        <f t="shared" si="19"/>
        <v>1255434.9795561987</v>
      </c>
      <c r="CF49" s="66">
        <f t="shared" si="19"/>
        <v>1037905.563370142</v>
      </c>
      <c r="CG49" s="66">
        <f t="shared" si="19"/>
        <v>775539.59354784887</v>
      </c>
      <c r="CH49" s="66">
        <f t="shared" si="19"/>
        <v>623894.46858432621</v>
      </c>
      <c r="CI49" s="66">
        <f t="shared" si="19"/>
        <v>870861.06207754114</v>
      </c>
      <c r="CJ49" s="66">
        <f t="shared" si="19"/>
        <v>882079.25686529139</v>
      </c>
      <c r="CK49" s="66">
        <f t="shared" si="19"/>
        <v>829351.30726144859</v>
      </c>
      <c r="CL49" s="66">
        <f t="shared" si="19"/>
        <v>860414.73043211049</v>
      </c>
      <c r="CM49" s="66">
        <f t="shared" si="19"/>
        <v>881386.77785125282</v>
      </c>
      <c r="CN49" s="66">
        <f t="shared" si="19"/>
        <v>879992.34346388082</v>
      </c>
      <c r="CO49" s="66">
        <f t="shared" si="19"/>
        <v>932189.45925216377</v>
      </c>
      <c r="CP49" s="66">
        <f t="shared" si="19"/>
        <v>1105035.5241140975</v>
      </c>
      <c r="CQ49" s="66">
        <f t="shared" si="19"/>
        <v>1131017.6801011628</v>
      </c>
      <c r="CR49" s="66">
        <f t="shared" si="19"/>
        <v>832242.83191757731</v>
      </c>
      <c r="CS49" s="66">
        <f t="shared" si="19"/>
        <v>845797.2714207063</v>
      </c>
      <c r="CT49" s="66">
        <f t="shared" si="19"/>
        <v>944062.76771739626</v>
      </c>
      <c r="CU49" s="66">
        <f t="shared" si="19"/>
        <v>1010220.197595033</v>
      </c>
      <c r="CV49" s="66">
        <f t="shared" si="19"/>
        <v>1155974.320216943</v>
      </c>
      <c r="CW49" s="66">
        <f t="shared" si="19"/>
        <v>1594131.971075864</v>
      </c>
      <c r="CX49" s="66">
        <f t="shared" si="19"/>
        <v>1755827.7035502803</v>
      </c>
      <c r="CY49" s="66">
        <f t="shared" si="19"/>
        <v>1427966.6108329545</v>
      </c>
      <c r="CZ49" s="66">
        <f t="shared" si="19"/>
        <v>1869731.6999960614</v>
      </c>
      <c r="DA49" s="66">
        <f t="shared" si="19"/>
        <v>1884521.7352816169</v>
      </c>
      <c r="DB49" s="66">
        <f t="shared" si="19"/>
        <v>2204428.7746753064</v>
      </c>
      <c r="DC49" s="66">
        <f t="shared" si="19"/>
        <v>2076307.6070811986</v>
      </c>
      <c r="DD49" s="66">
        <f t="shared" si="19"/>
        <v>2038868.4097613238</v>
      </c>
      <c r="DE49" s="66">
        <f t="shared" si="19"/>
        <v>2076853.1129063556</v>
      </c>
      <c r="DF49" s="66">
        <f t="shared" si="19"/>
        <v>1880177.9511185423</v>
      </c>
      <c r="DG49" s="66">
        <f t="shared" si="19"/>
        <v>2240295.4415901448</v>
      </c>
      <c r="DH49" s="66">
        <f t="shared" si="19"/>
        <v>1980195.334182471</v>
      </c>
      <c r="DI49" s="66">
        <f t="shared" si="19"/>
        <v>2125488.8914364544</v>
      </c>
      <c r="DJ49" s="66">
        <f t="shared" si="19"/>
        <v>2162714.223574732</v>
      </c>
      <c r="DK49" s="66">
        <f t="shared" si="19"/>
        <v>2105193.6018221816</v>
      </c>
      <c r="DL49" s="66">
        <f t="shared" si="19"/>
        <v>2270847.3499537171</v>
      </c>
      <c r="DM49" s="66">
        <f t="shared" si="19"/>
        <v>2490024.3378945971</v>
      </c>
      <c r="DN49" s="66">
        <f t="shared" si="19"/>
        <v>2475047.2778329072</v>
      </c>
      <c r="DO49" s="66">
        <f t="shared" si="19"/>
        <v>2793037.3728747424</v>
      </c>
      <c r="DP49" s="66">
        <f t="shared" si="19"/>
        <v>2588986.3014230663</v>
      </c>
      <c r="DQ49" s="66">
        <f t="shared" si="19"/>
        <v>2851771.6463559</v>
      </c>
      <c r="DR49" s="67">
        <f t="shared" si="19"/>
        <v>3054882.1591218072</v>
      </c>
    </row>
    <row r="50" spans="1:122" x14ac:dyDescent="0.25">
      <c r="A50" s="6" t="s">
        <v>130</v>
      </c>
      <c r="B50" s="57" t="s">
        <v>157</v>
      </c>
      <c r="C50" s="52" t="s">
        <v>138</v>
      </c>
      <c r="D50" s="6" t="s">
        <v>144</v>
      </c>
      <c r="E50" s="6" t="s">
        <v>148</v>
      </c>
      <c r="F50" s="6" t="s">
        <v>152</v>
      </c>
      <c r="G50" s="6">
        <v>16980</v>
      </c>
      <c r="H50" s="49">
        <v>30041</v>
      </c>
      <c r="I50" s="50">
        <v>43282.021527777775</v>
      </c>
      <c r="J50" s="65">
        <f t="shared" ref="J50:BU50" si="20">J22*J$4</f>
        <v>4289766.4023619005</v>
      </c>
      <c r="K50" s="66">
        <f t="shared" si="20"/>
        <v>3615043.3418168221</v>
      </c>
      <c r="L50" s="66">
        <f t="shared" si="20"/>
        <v>3251432.2970745936</v>
      </c>
      <c r="M50" s="66">
        <f t="shared" si="20"/>
        <v>3032525.5545238503</v>
      </c>
      <c r="N50" s="66">
        <f t="shared" si="20"/>
        <v>2602785.1586460392</v>
      </c>
      <c r="O50" s="66">
        <f t="shared" si="20"/>
        <v>3242201.5121398508</v>
      </c>
      <c r="P50" s="66">
        <f t="shared" si="20"/>
        <v>3401652.1091391309</v>
      </c>
      <c r="Q50" s="66">
        <f t="shared" si="20"/>
        <v>3206215.831424803</v>
      </c>
      <c r="R50" s="66">
        <f t="shared" si="20"/>
        <v>4039122.1002415395</v>
      </c>
      <c r="S50" s="66">
        <f t="shared" si="20"/>
        <v>3759748.8625278082</v>
      </c>
      <c r="T50" s="66">
        <f t="shared" si="20"/>
        <v>4005724.2020468111</v>
      </c>
      <c r="U50" s="66">
        <f t="shared" si="20"/>
        <v>4371925.9658919293</v>
      </c>
      <c r="V50" s="66">
        <f t="shared" si="20"/>
        <v>4614571.629164042</v>
      </c>
      <c r="W50" s="66">
        <f t="shared" si="20"/>
        <v>4277745.8080860106</v>
      </c>
      <c r="X50" s="66">
        <f t="shared" si="20"/>
        <v>4559729.7831103727</v>
      </c>
      <c r="Y50" s="66">
        <f t="shared" si="20"/>
        <v>5308094.9531619111</v>
      </c>
      <c r="Z50" s="66">
        <f t="shared" si="20"/>
        <v>4970688.2772818524</v>
      </c>
      <c r="AA50" s="66">
        <f t="shared" si="20"/>
        <v>5130127.6708984682</v>
      </c>
      <c r="AB50" s="66">
        <f t="shared" si="20"/>
        <v>5027091.0826321701</v>
      </c>
      <c r="AC50" s="66">
        <f t="shared" si="20"/>
        <v>5191226.0777675798</v>
      </c>
      <c r="AD50" s="66">
        <f t="shared" si="20"/>
        <v>4375367.5012662206</v>
      </c>
      <c r="AE50" s="66">
        <f t="shared" si="20"/>
        <v>4259329.1291368734</v>
      </c>
      <c r="AF50" s="66">
        <f t="shared" si="20"/>
        <v>4485197.4447196713</v>
      </c>
      <c r="AG50" s="66">
        <f t="shared" si="20"/>
        <v>4758030.8597961981</v>
      </c>
      <c r="AH50" s="66">
        <f t="shared" si="20"/>
        <v>5068638.412553248</v>
      </c>
      <c r="AI50" s="66">
        <f t="shared" si="20"/>
        <v>4578693.8297455786</v>
      </c>
      <c r="AJ50" s="66">
        <f t="shared" si="20"/>
        <v>4816907.88770092</v>
      </c>
      <c r="AK50" s="66">
        <f t="shared" si="20"/>
        <v>4511873.6998510789</v>
      </c>
      <c r="AL50" s="66">
        <f t="shared" si="20"/>
        <v>4478440.345763267</v>
      </c>
      <c r="AM50" s="66">
        <f t="shared" si="20"/>
        <v>4415473.2598992372</v>
      </c>
      <c r="AN50" s="66">
        <f t="shared" si="20"/>
        <v>4631054.5976461666</v>
      </c>
      <c r="AO50" s="66">
        <f t="shared" si="20"/>
        <v>4118445.6585217663</v>
      </c>
      <c r="AP50" s="66">
        <f t="shared" si="20"/>
        <v>5110353.880554189</v>
      </c>
      <c r="AQ50" s="66">
        <f t="shared" si="20"/>
        <v>5286869.5535948407</v>
      </c>
      <c r="AR50" s="66">
        <f t="shared" si="20"/>
        <v>4753427.7097941935</v>
      </c>
      <c r="AS50" s="66">
        <f t="shared" si="20"/>
        <v>5502814.922791603</v>
      </c>
      <c r="AT50" s="66">
        <f t="shared" si="20"/>
        <v>5706586.8365968596</v>
      </c>
      <c r="AU50" s="66">
        <f t="shared" si="20"/>
        <v>5393033.5029030032</v>
      </c>
      <c r="AV50" s="66">
        <f t="shared" si="20"/>
        <v>5595808.6540686069</v>
      </c>
      <c r="AW50" s="66">
        <f t="shared" si="20"/>
        <v>6702761.5381439077</v>
      </c>
      <c r="AX50" s="66">
        <f t="shared" si="20"/>
        <v>6112701.1440078346</v>
      </c>
      <c r="AY50" s="66">
        <f t="shared" si="20"/>
        <v>5830407.982347169</v>
      </c>
      <c r="AZ50" s="66">
        <f t="shared" si="20"/>
        <v>5394072.2312613418</v>
      </c>
      <c r="BA50" s="66">
        <f t="shared" si="20"/>
        <v>5083870.4451604737</v>
      </c>
      <c r="BB50" s="66">
        <f t="shared" si="20"/>
        <v>6048277.9815215869</v>
      </c>
      <c r="BC50" s="66">
        <f t="shared" si="20"/>
        <v>6118162.1374768596</v>
      </c>
      <c r="BD50" s="66">
        <f t="shared" si="20"/>
        <v>5799605.8793289233</v>
      </c>
      <c r="BE50" s="66">
        <f t="shared" si="20"/>
        <v>5920160.2950747861</v>
      </c>
      <c r="BF50" s="66">
        <f t="shared" si="20"/>
        <v>6577961.7847657828</v>
      </c>
      <c r="BG50" s="66">
        <f t="shared" si="20"/>
        <v>6233841.1642051581</v>
      </c>
      <c r="BH50" s="66">
        <f t="shared" si="20"/>
        <v>5941739.0749943601</v>
      </c>
      <c r="BI50" s="66">
        <f t="shared" si="20"/>
        <v>6960343.3946503289</v>
      </c>
      <c r="BJ50" s="66">
        <f t="shared" si="20"/>
        <v>6911989.4511997364</v>
      </c>
      <c r="BK50" s="66">
        <f t="shared" si="20"/>
        <v>6620504.1150147375</v>
      </c>
      <c r="BL50" s="66">
        <f t="shared" si="20"/>
        <v>7254601.6268689148</v>
      </c>
      <c r="BM50" s="66">
        <f t="shared" si="20"/>
        <v>7475528.5086781541</v>
      </c>
      <c r="BN50" s="66">
        <f t="shared" si="20"/>
        <v>6910223.1026890455</v>
      </c>
      <c r="BO50" s="66">
        <f t="shared" si="20"/>
        <v>6659426.3386285221</v>
      </c>
      <c r="BP50" s="66">
        <f t="shared" si="20"/>
        <v>7416775.2826755447</v>
      </c>
      <c r="BQ50" s="66">
        <f t="shared" si="20"/>
        <v>7103248.1142864404</v>
      </c>
      <c r="BR50" s="66">
        <f t="shared" si="20"/>
        <v>7464651.6377167199</v>
      </c>
      <c r="BS50" s="66">
        <f t="shared" si="20"/>
        <v>7514514.7758026682</v>
      </c>
      <c r="BT50" s="66">
        <f t="shared" si="20"/>
        <v>8752414.1462551691</v>
      </c>
      <c r="BU50" s="66">
        <f t="shared" si="20"/>
        <v>7847134.5784531208</v>
      </c>
      <c r="BV50" s="66">
        <f t="shared" ref="BV50:DR50" si="21">BV22*BV$4</f>
        <v>8190962.5775963888</v>
      </c>
      <c r="BW50" s="66">
        <f t="shared" si="21"/>
        <v>7472634.998816018</v>
      </c>
      <c r="BX50" s="66">
        <f t="shared" si="21"/>
        <v>6042041.4786229329</v>
      </c>
      <c r="BY50" s="66">
        <f t="shared" si="21"/>
        <v>4982178.1532567451</v>
      </c>
      <c r="BZ50" s="66">
        <f t="shared" si="21"/>
        <v>4409933.5374906026</v>
      </c>
      <c r="CA50" s="66">
        <f t="shared" si="21"/>
        <v>4760930.5382666569</v>
      </c>
      <c r="CB50" s="66">
        <f t="shared" si="21"/>
        <v>4103359.8775447542</v>
      </c>
      <c r="CC50" s="66">
        <f t="shared" si="21"/>
        <v>3273292.5254372745</v>
      </c>
      <c r="CD50" s="66">
        <f t="shared" si="21"/>
        <v>2201248.0937137227</v>
      </c>
      <c r="CE50" s="66">
        <f t="shared" si="21"/>
        <v>2047384.6668057644</v>
      </c>
      <c r="CF50" s="66">
        <f t="shared" si="21"/>
        <v>1816767.8230379291</v>
      </c>
      <c r="CG50" s="66">
        <f t="shared" si="21"/>
        <v>1306113.6234619091</v>
      </c>
      <c r="CH50" s="66">
        <f t="shared" si="21"/>
        <v>817681.5883496867</v>
      </c>
      <c r="CI50" s="66">
        <f t="shared" si="21"/>
        <v>934938.94247427874</v>
      </c>
      <c r="CJ50" s="66">
        <f t="shared" si="21"/>
        <v>1005006.274576076</v>
      </c>
      <c r="CK50" s="66">
        <f t="shared" si="21"/>
        <v>1001454.5298717344</v>
      </c>
      <c r="CL50" s="66">
        <f t="shared" si="21"/>
        <v>1157415.7924777239</v>
      </c>
      <c r="CM50" s="66">
        <f t="shared" si="21"/>
        <v>1010960.6605548263</v>
      </c>
      <c r="CN50" s="66">
        <f t="shared" si="21"/>
        <v>934230.20792212151</v>
      </c>
      <c r="CO50" s="66">
        <f t="shared" si="21"/>
        <v>851597.17172502726</v>
      </c>
      <c r="CP50" s="66">
        <f t="shared" si="21"/>
        <v>949812.68147219392</v>
      </c>
      <c r="CQ50" s="66">
        <f t="shared" si="21"/>
        <v>941306.71639805974</v>
      </c>
      <c r="CR50" s="66">
        <f t="shared" si="21"/>
        <v>874582.51922894246</v>
      </c>
      <c r="CS50" s="66">
        <f t="shared" si="21"/>
        <v>1300003.2070365706</v>
      </c>
      <c r="CT50" s="66">
        <f t="shared" si="21"/>
        <v>1209212.208568743</v>
      </c>
      <c r="CU50" s="66">
        <f t="shared" si="21"/>
        <v>1231571.4242634547</v>
      </c>
      <c r="CV50" s="66">
        <f t="shared" si="21"/>
        <v>1424763.9316625786</v>
      </c>
      <c r="CW50" s="66">
        <f t="shared" si="21"/>
        <v>1586200.367713707</v>
      </c>
      <c r="CX50" s="66">
        <f t="shared" si="21"/>
        <v>1491933.9526668314</v>
      </c>
      <c r="CY50" s="66">
        <f t="shared" si="21"/>
        <v>1553282.8385035316</v>
      </c>
      <c r="CZ50" s="66">
        <f t="shared" si="21"/>
        <v>1690101.3151722618</v>
      </c>
      <c r="DA50" s="66">
        <f t="shared" si="21"/>
        <v>1927747.1775814195</v>
      </c>
      <c r="DB50" s="66">
        <f t="shared" si="21"/>
        <v>1515275.4712510374</v>
      </c>
      <c r="DC50" s="66">
        <f t="shared" si="21"/>
        <v>2003189.2351519861</v>
      </c>
      <c r="DD50" s="66">
        <f t="shared" si="21"/>
        <v>1904438.3636290815</v>
      </c>
      <c r="DE50" s="66">
        <f t="shared" si="21"/>
        <v>2074020.377413013</v>
      </c>
      <c r="DF50" s="66">
        <f t="shared" si="21"/>
        <v>1589947.179062383</v>
      </c>
      <c r="DG50" s="66">
        <f t="shared" si="21"/>
        <v>1987266.6719991867</v>
      </c>
      <c r="DH50" s="66">
        <f t="shared" si="21"/>
        <v>1917705.6547839616</v>
      </c>
      <c r="DI50" s="66">
        <f t="shared" si="21"/>
        <v>1917867.5826034315</v>
      </c>
      <c r="DJ50" s="66">
        <f t="shared" si="21"/>
        <v>2325318.8018076071</v>
      </c>
      <c r="DK50" s="66">
        <f t="shared" si="21"/>
        <v>1985830.6194041732</v>
      </c>
      <c r="DL50" s="66">
        <f t="shared" si="21"/>
        <v>1951442.2894963096</v>
      </c>
      <c r="DM50" s="66">
        <f t="shared" si="21"/>
        <v>2236756.7105534044</v>
      </c>
      <c r="DN50" s="66">
        <f t="shared" si="21"/>
        <v>2394261.0788099892</v>
      </c>
      <c r="DO50" s="66">
        <f t="shared" si="21"/>
        <v>2244708.0252545443</v>
      </c>
      <c r="DP50" s="66">
        <f t="shared" si="21"/>
        <v>2072527.0397422435</v>
      </c>
      <c r="DQ50" s="66">
        <f t="shared" si="21"/>
        <v>2247279.2078193524</v>
      </c>
      <c r="DR50" s="67">
        <f t="shared" si="21"/>
        <v>2336014.7509677601</v>
      </c>
    </row>
    <row r="51" spans="1:122" x14ac:dyDescent="0.25">
      <c r="A51" s="48" t="s">
        <v>131</v>
      </c>
      <c r="B51" s="57" t="s">
        <v>158</v>
      </c>
      <c r="C51" s="52" t="s">
        <v>138</v>
      </c>
      <c r="D51" s="6" t="s">
        <v>144</v>
      </c>
      <c r="E51" s="6" t="s">
        <v>148</v>
      </c>
      <c r="F51" s="6" t="s">
        <v>152</v>
      </c>
      <c r="G51" s="6">
        <v>37980</v>
      </c>
      <c r="H51" s="49">
        <v>30041</v>
      </c>
      <c r="I51" s="50">
        <v>43282.021527777775</v>
      </c>
      <c r="J51" s="65">
        <f t="shared" ref="J51:BU51" si="22">J23*J$4</f>
        <v>2598439.8960151752</v>
      </c>
      <c r="K51" s="66">
        <f t="shared" si="22"/>
        <v>1886636.1075382149</v>
      </c>
      <c r="L51" s="66">
        <f t="shared" si="22"/>
        <v>1680053.2388935708</v>
      </c>
      <c r="M51" s="66">
        <f t="shared" si="22"/>
        <v>1617702.4235423601</v>
      </c>
      <c r="N51" s="66">
        <f t="shared" si="22"/>
        <v>1346260.5362290198</v>
      </c>
      <c r="O51" s="66">
        <f t="shared" si="22"/>
        <v>1785975.3112562103</v>
      </c>
      <c r="P51" s="66">
        <f t="shared" si="22"/>
        <v>1807022.9846725615</v>
      </c>
      <c r="Q51" s="66">
        <f t="shared" si="22"/>
        <v>2101733.2086183452</v>
      </c>
      <c r="R51" s="66">
        <f t="shared" si="22"/>
        <v>2285550.2720442689</v>
      </c>
      <c r="S51" s="66">
        <f t="shared" si="22"/>
        <v>2064579.8844830382</v>
      </c>
      <c r="T51" s="66">
        <f t="shared" si="22"/>
        <v>2209948.5870721852</v>
      </c>
      <c r="U51" s="66">
        <f t="shared" si="22"/>
        <v>2245679.4282950568</v>
      </c>
      <c r="V51" s="66">
        <f t="shared" si="22"/>
        <v>2160306.2031226964</v>
      </c>
      <c r="W51" s="66">
        <f t="shared" si="22"/>
        <v>2466076.5133407703</v>
      </c>
      <c r="X51" s="66">
        <f t="shared" si="22"/>
        <v>2630819.0135046896</v>
      </c>
      <c r="Y51" s="66">
        <f t="shared" si="22"/>
        <v>2593728.5943889758</v>
      </c>
      <c r="Z51" s="66">
        <f t="shared" si="22"/>
        <v>2243475.568474988</v>
      </c>
      <c r="AA51" s="66">
        <f t="shared" si="22"/>
        <v>2759870.7571384362</v>
      </c>
      <c r="AB51" s="66">
        <f t="shared" si="22"/>
        <v>2623661.4824576504</v>
      </c>
      <c r="AC51" s="66">
        <f t="shared" si="22"/>
        <v>2726085.3941205312</v>
      </c>
      <c r="AD51" s="66">
        <f t="shared" si="22"/>
        <v>2534394.9725432806</v>
      </c>
      <c r="AE51" s="66">
        <f t="shared" si="22"/>
        <v>2114183.7541601718</v>
      </c>
      <c r="AF51" s="66">
        <f t="shared" si="22"/>
        <v>2378064.4502499569</v>
      </c>
      <c r="AG51" s="66">
        <f t="shared" si="22"/>
        <v>2143214.0350503321</v>
      </c>
      <c r="AH51" s="66">
        <f t="shared" si="22"/>
        <v>2259604.3743884657</v>
      </c>
      <c r="AI51" s="66">
        <f t="shared" si="22"/>
        <v>2653436.0164837698</v>
      </c>
      <c r="AJ51" s="66">
        <f t="shared" si="22"/>
        <v>2536654.7097195969</v>
      </c>
      <c r="AK51" s="66">
        <f t="shared" si="22"/>
        <v>2452886.010816325</v>
      </c>
      <c r="AL51" s="66">
        <f t="shared" si="22"/>
        <v>2624236.8743087859</v>
      </c>
      <c r="AM51" s="66">
        <f t="shared" si="22"/>
        <v>2408131.7006773828</v>
      </c>
      <c r="AN51" s="66">
        <f t="shared" si="22"/>
        <v>2625526.6693231091</v>
      </c>
      <c r="AO51" s="66">
        <f t="shared" si="22"/>
        <v>2737593.3414410502</v>
      </c>
      <c r="AP51" s="66">
        <f t="shared" si="22"/>
        <v>3078191.3091211566</v>
      </c>
      <c r="AQ51" s="66">
        <f t="shared" si="22"/>
        <v>2805932.5352601702</v>
      </c>
      <c r="AR51" s="66">
        <f t="shared" si="22"/>
        <v>2861356.2660647156</v>
      </c>
      <c r="AS51" s="66">
        <f t="shared" si="22"/>
        <v>2910874.226398861</v>
      </c>
      <c r="AT51" s="66">
        <f t="shared" si="22"/>
        <v>2953842.5657511828</v>
      </c>
      <c r="AU51" s="66">
        <f t="shared" si="22"/>
        <v>2859256.3316106657</v>
      </c>
      <c r="AV51" s="66">
        <f t="shared" si="22"/>
        <v>2799866.4583074781</v>
      </c>
      <c r="AW51" s="66">
        <f t="shared" si="22"/>
        <v>2854979.473501482</v>
      </c>
      <c r="AX51" s="66">
        <f t="shared" si="22"/>
        <v>2734531.1445411541</v>
      </c>
      <c r="AY51" s="66">
        <f t="shared" si="22"/>
        <v>2717223.6004106011</v>
      </c>
      <c r="AZ51" s="66">
        <f t="shared" si="22"/>
        <v>2549216.5411306503</v>
      </c>
      <c r="BA51" s="66">
        <f t="shared" si="22"/>
        <v>2708665.0093515036</v>
      </c>
      <c r="BB51" s="66">
        <f t="shared" si="22"/>
        <v>2398143.3443040024</v>
      </c>
      <c r="BC51" s="66">
        <f t="shared" si="22"/>
        <v>2492151.914826666</v>
      </c>
      <c r="BD51" s="66">
        <f t="shared" si="22"/>
        <v>2721082.7242961093</v>
      </c>
      <c r="BE51" s="66">
        <f t="shared" si="22"/>
        <v>2471925.3581890943</v>
      </c>
      <c r="BF51" s="66">
        <f t="shared" si="22"/>
        <v>2933102.4897953533</v>
      </c>
      <c r="BG51" s="66">
        <f t="shared" si="22"/>
        <v>2854124.1184328971</v>
      </c>
      <c r="BH51" s="66">
        <f t="shared" si="22"/>
        <v>2674600.2769939117</v>
      </c>
      <c r="BI51" s="66">
        <f t="shared" si="22"/>
        <v>2688647.7377428319</v>
      </c>
      <c r="BJ51" s="66">
        <f t="shared" si="22"/>
        <v>2562749.3770574527</v>
      </c>
      <c r="BK51" s="66">
        <f t="shared" si="22"/>
        <v>2545234.6398361055</v>
      </c>
      <c r="BL51" s="66">
        <f t="shared" si="22"/>
        <v>2632848.0106078838</v>
      </c>
      <c r="BM51" s="66">
        <f t="shared" si="22"/>
        <v>2951032.2624718617</v>
      </c>
      <c r="BN51" s="66">
        <f t="shared" si="22"/>
        <v>2687155.9557012138</v>
      </c>
      <c r="BO51" s="66">
        <f t="shared" si="22"/>
        <v>2957527.8622309468</v>
      </c>
      <c r="BP51" s="66">
        <f t="shared" si="22"/>
        <v>2830356.5233714143</v>
      </c>
      <c r="BQ51" s="66">
        <f t="shared" si="22"/>
        <v>2958725.578462875</v>
      </c>
      <c r="BR51" s="66">
        <f t="shared" si="22"/>
        <v>2884589.1229085517</v>
      </c>
      <c r="BS51" s="66">
        <f t="shared" si="22"/>
        <v>3101287.8041011821</v>
      </c>
      <c r="BT51" s="66">
        <f t="shared" si="22"/>
        <v>3304412.7530218489</v>
      </c>
      <c r="BU51" s="66">
        <f t="shared" si="22"/>
        <v>3232958.6459221309</v>
      </c>
      <c r="BV51" s="66">
        <f t="shared" ref="BV51:DR51" si="23">BV23*BV$4</f>
        <v>3293575.0369221945</v>
      </c>
      <c r="BW51" s="66">
        <f t="shared" si="23"/>
        <v>2719101.6320514204</v>
      </c>
      <c r="BX51" s="66">
        <f t="shared" si="23"/>
        <v>2538771.5914145433</v>
      </c>
      <c r="BY51" s="66">
        <f t="shared" si="23"/>
        <v>2333625.3863568804</v>
      </c>
      <c r="BZ51" s="66">
        <f t="shared" si="23"/>
        <v>2302484.8539784416</v>
      </c>
      <c r="CA51" s="66">
        <f t="shared" si="23"/>
        <v>2531752.2674136851</v>
      </c>
      <c r="CB51" s="66">
        <f t="shared" si="23"/>
        <v>1943698.3550180183</v>
      </c>
      <c r="CC51" s="66">
        <f t="shared" si="23"/>
        <v>1906974.1366199402</v>
      </c>
      <c r="CD51" s="66">
        <f t="shared" si="23"/>
        <v>1986353.3356025042</v>
      </c>
      <c r="CE51" s="66">
        <f t="shared" si="23"/>
        <v>1722175.1869455248</v>
      </c>
      <c r="CF51" s="66">
        <f t="shared" si="23"/>
        <v>1635566.09280341</v>
      </c>
      <c r="CG51" s="66">
        <f t="shared" si="23"/>
        <v>1304866.8131113781</v>
      </c>
      <c r="CH51" s="66">
        <f t="shared" si="23"/>
        <v>818802.32369580748</v>
      </c>
      <c r="CI51" s="66">
        <f t="shared" si="23"/>
        <v>953182.60880655784</v>
      </c>
      <c r="CJ51" s="66">
        <f t="shared" si="23"/>
        <v>1169301.1362229621</v>
      </c>
      <c r="CK51" s="66">
        <f t="shared" si="23"/>
        <v>1177809.9636463367</v>
      </c>
      <c r="CL51" s="66">
        <f t="shared" si="23"/>
        <v>1401797.9905803257</v>
      </c>
      <c r="CM51" s="66">
        <f t="shared" si="23"/>
        <v>1184365.4899418859</v>
      </c>
      <c r="CN51" s="66">
        <f t="shared" si="23"/>
        <v>1064902.5467014825</v>
      </c>
      <c r="CO51" s="66">
        <f t="shared" si="23"/>
        <v>1226918.1058129305</v>
      </c>
      <c r="CP51" s="66">
        <f t="shared" si="23"/>
        <v>978669.10818047728</v>
      </c>
      <c r="CQ51" s="66">
        <f t="shared" si="23"/>
        <v>1011081.9324092988</v>
      </c>
      <c r="CR51" s="66">
        <f t="shared" si="23"/>
        <v>974428.28701875475</v>
      </c>
      <c r="CS51" s="66">
        <f t="shared" si="23"/>
        <v>1198640.3919077059</v>
      </c>
      <c r="CT51" s="66">
        <f t="shared" si="23"/>
        <v>1205537.8985158333</v>
      </c>
      <c r="CU51" s="66">
        <f t="shared" si="23"/>
        <v>1234586.7082864486</v>
      </c>
      <c r="CV51" s="66">
        <f t="shared" si="23"/>
        <v>1260307.423392884</v>
      </c>
      <c r="CW51" s="66">
        <f t="shared" si="23"/>
        <v>1301591.4539024264</v>
      </c>
      <c r="CX51" s="66">
        <f t="shared" si="23"/>
        <v>1499343.331198341</v>
      </c>
      <c r="CY51" s="66">
        <f t="shared" si="23"/>
        <v>1567880.7938026993</v>
      </c>
      <c r="CZ51" s="66">
        <f t="shared" si="23"/>
        <v>1465263.4976976227</v>
      </c>
      <c r="DA51" s="66">
        <f t="shared" si="23"/>
        <v>1462424.8835674231</v>
      </c>
      <c r="DB51" s="66">
        <f t="shared" si="23"/>
        <v>1207753.58420049</v>
      </c>
      <c r="DC51" s="66">
        <f t="shared" si="23"/>
        <v>1403737.4558678782</v>
      </c>
      <c r="DD51" s="66">
        <f t="shared" si="23"/>
        <v>1491595.9563067493</v>
      </c>
      <c r="DE51" s="66">
        <f t="shared" si="23"/>
        <v>1549641.8757262635</v>
      </c>
      <c r="DF51" s="66">
        <f t="shared" si="23"/>
        <v>1308633.9847398384</v>
      </c>
      <c r="DG51" s="66">
        <f t="shared" si="23"/>
        <v>1552887.9121549802</v>
      </c>
      <c r="DH51" s="66">
        <f t="shared" si="23"/>
        <v>1714993.656951023</v>
      </c>
      <c r="DI51" s="66">
        <f t="shared" si="23"/>
        <v>1818833.2661554704</v>
      </c>
      <c r="DJ51" s="66">
        <f t="shared" si="23"/>
        <v>1746507.7623114001</v>
      </c>
      <c r="DK51" s="66">
        <f t="shared" si="23"/>
        <v>1882296.3861899343</v>
      </c>
      <c r="DL51" s="66">
        <f t="shared" si="23"/>
        <v>1753315.1025356131</v>
      </c>
      <c r="DM51" s="66">
        <f t="shared" si="23"/>
        <v>1886198.7974299274</v>
      </c>
      <c r="DN51" s="66">
        <f t="shared" si="23"/>
        <v>2055018.9337823507</v>
      </c>
      <c r="DO51" s="66">
        <f t="shared" si="23"/>
        <v>1806533.6329345098</v>
      </c>
      <c r="DP51" s="66">
        <f t="shared" si="23"/>
        <v>2202609.517094784</v>
      </c>
      <c r="DQ51" s="66">
        <f t="shared" si="23"/>
        <v>1900011.0268882746</v>
      </c>
      <c r="DR51" s="67">
        <f t="shared" si="23"/>
        <v>1950566.9980927631</v>
      </c>
    </row>
    <row r="52" spans="1:122" ht="15.75" thickBot="1" x14ac:dyDescent="0.3">
      <c r="A52" s="6" t="s">
        <v>132</v>
      </c>
      <c r="B52" s="57" t="s">
        <v>159</v>
      </c>
      <c r="C52" s="52" t="s">
        <v>138</v>
      </c>
      <c r="D52" s="6" t="s">
        <v>144</v>
      </c>
      <c r="E52" s="6" t="s">
        <v>148</v>
      </c>
      <c r="F52" s="6" t="s">
        <v>152</v>
      </c>
      <c r="G52" s="6">
        <v>19820</v>
      </c>
      <c r="H52" s="49">
        <v>30041</v>
      </c>
      <c r="I52" s="50">
        <v>43282.021527777775</v>
      </c>
      <c r="J52" s="68">
        <f t="shared" ref="J52:BU52" si="24">J24*J$4</f>
        <v>2118234.9772779918</v>
      </c>
      <c r="K52" s="69">
        <f t="shared" si="24"/>
        <v>1711212.4439097997</v>
      </c>
      <c r="L52" s="69">
        <f t="shared" si="24"/>
        <v>1581362.0437919649</v>
      </c>
      <c r="M52" s="69">
        <f t="shared" si="24"/>
        <v>1423228.3463612928</v>
      </c>
      <c r="N52" s="69">
        <f t="shared" si="24"/>
        <v>1188757.0133136534</v>
      </c>
      <c r="O52" s="69">
        <f t="shared" si="24"/>
        <v>1616562.085271901</v>
      </c>
      <c r="P52" s="69">
        <f t="shared" si="24"/>
        <v>1740040.5328966023</v>
      </c>
      <c r="Q52" s="69">
        <f t="shared" si="24"/>
        <v>1783474.5153253882</v>
      </c>
      <c r="R52" s="69">
        <f t="shared" si="24"/>
        <v>1946664.7936671567</v>
      </c>
      <c r="S52" s="69">
        <f t="shared" si="24"/>
        <v>1856152.3668078079</v>
      </c>
      <c r="T52" s="69">
        <f t="shared" si="24"/>
        <v>1872454.9926278479</v>
      </c>
      <c r="U52" s="69">
        <f t="shared" si="24"/>
        <v>2094097.1094893576</v>
      </c>
      <c r="V52" s="69">
        <f t="shared" si="24"/>
        <v>2041165.3705948596</v>
      </c>
      <c r="W52" s="69">
        <f t="shared" si="24"/>
        <v>1884451.4097744513</v>
      </c>
      <c r="X52" s="69">
        <f t="shared" si="24"/>
        <v>2130556.8380183806</v>
      </c>
      <c r="Y52" s="69">
        <f t="shared" si="24"/>
        <v>2411077.7196008149</v>
      </c>
      <c r="Z52" s="69">
        <f t="shared" si="24"/>
        <v>2509785.1843389277</v>
      </c>
      <c r="AA52" s="69">
        <f t="shared" si="24"/>
        <v>2525215.6747288066</v>
      </c>
      <c r="AB52" s="69">
        <f t="shared" si="24"/>
        <v>2423564.6893865946</v>
      </c>
      <c r="AC52" s="69">
        <f t="shared" si="24"/>
        <v>2530126.8265963397</v>
      </c>
      <c r="AD52" s="69">
        <f t="shared" si="24"/>
        <v>2368609.889181674</v>
      </c>
      <c r="AE52" s="69">
        <f t="shared" si="24"/>
        <v>2390188.8824254991</v>
      </c>
      <c r="AF52" s="69">
        <f t="shared" si="24"/>
        <v>2545134.3776456644</v>
      </c>
      <c r="AG52" s="69">
        <f t="shared" si="24"/>
        <v>2722807.9031725363</v>
      </c>
      <c r="AH52" s="69">
        <f t="shared" si="24"/>
        <v>2953060.3447952992</v>
      </c>
      <c r="AI52" s="69">
        <f t="shared" si="24"/>
        <v>2798221.7329501845</v>
      </c>
      <c r="AJ52" s="69">
        <f t="shared" si="24"/>
        <v>2951762.2997071934</v>
      </c>
      <c r="AK52" s="69">
        <f t="shared" si="24"/>
        <v>2803380.0983701586</v>
      </c>
      <c r="AL52" s="69">
        <f t="shared" si="24"/>
        <v>3098926.5673809606</v>
      </c>
      <c r="AM52" s="69">
        <f t="shared" si="24"/>
        <v>2775344.8412722237</v>
      </c>
      <c r="AN52" s="69">
        <f t="shared" si="24"/>
        <v>2852531.2404220761</v>
      </c>
      <c r="AO52" s="69">
        <f t="shared" si="24"/>
        <v>2733121.4138915939</v>
      </c>
      <c r="AP52" s="69">
        <f t="shared" si="24"/>
        <v>3338668.3137284927</v>
      </c>
      <c r="AQ52" s="69">
        <f t="shared" si="24"/>
        <v>3202129.7079924941</v>
      </c>
      <c r="AR52" s="69">
        <f t="shared" si="24"/>
        <v>2951893.5982722361</v>
      </c>
      <c r="AS52" s="69">
        <f t="shared" si="24"/>
        <v>3598979.1386423642</v>
      </c>
      <c r="AT52" s="69">
        <f t="shared" si="24"/>
        <v>3139860.1054589916</v>
      </c>
      <c r="AU52" s="69">
        <f t="shared" si="24"/>
        <v>3199980.8155329111</v>
      </c>
      <c r="AV52" s="69">
        <f t="shared" si="24"/>
        <v>3022795.5872382452</v>
      </c>
      <c r="AW52" s="69">
        <f t="shared" si="24"/>
        <v>3362558.7200162341</v>
      </c>
      <c r="AX52" s="69">
        <f t="shared" si="24"/>
        <v>3254959.8565076222</v>
      </c>
      <c r="AY52" s="69">
        <f t="shared" si="24"/>
        <v>3158601.226619293</v>
      </c>
      <c r="AZ52" s="69">
        <f t="shared" si="24"/>
        <v>2761229.4278517943</v>
      </c>
      <c r="BA52" s="69">
        <f t="shared" si="24"/>
        <v>2618771.7459471114</v>
      </c>
      <c r="BB52" s="69">
        <f t="shared" si="24"/>
        <v>2759871.6814291943</v>
      </c>
      <c r="BC52" s="69">
        <f t="shared" si="24"/>
        <v>2721428.0086913267</v>
      </c>
      <c r="BD52" s="69">
        <f t="shared" si="24"/>
        <v>2672198.8730438659</v>
      </c>
      <c r="BE52" s="69">
        <f t="shared" si="24"/>
        <v>2548707.3331954787</v>
      </c>
      <c r="BF52" s="69">
        <f t="shared" si="24"/>
        <v>2903400.8487840458</v>
      </c>
      <c r="BG52" s="69">
        <f t="shared" si="24"/>
        <v>2800269.5188478534</v>
      </c>
      <c r="BH52" s="69">
        <f t="shared" si="24"/>
        <v>2781645.0583366994</v>
      </c>
      <c r="BI52" s="69">
        <f t="shared" si="24"/>
        <v>3035568.0639948542</v>
      </c>
      <c r="BJ52" s="69">
        <f t="shared" si="24"/>
        <v>2932989.2749800701</v>
      </c>
      <c r="BK52" s="69">
        <f t="shared" si="24"/>
        <v>2975090.6834632121</v>
      </c>
      <c r="BL52" s="69">
        <f t="shared" si="24"/>
        <v>3407635.260749511</v>
      </c>
      <c r="BM52" s="69">
        <f t="shared" si="24"/>
        <v>3433972.5024622991</v>
      </c>
      <c r="BN52" s="69">
        <f t="shared" si="24"/>
        <v>3682234.1259119776</v>
      </c>
      <c r="BO52" s="69">
        <f t="shared" si="24"/>
        <v>3357652.2645950043</v>
      </c>
      <c r="BP52" s="69">
        <f t="shared" si="24"/>
        <v>3392340.8035738803</v>
      </c>
      <c r="BQ52" s="69">
        <f t="shared" si="24"/>
        <v>3323266.8680036585</v>
      </c>
      <c r="BR52" s="69">
        <f t="shared" si="24"/>
        <v>3685590.9042969141</v>
      </c>
      <c r="BS52" s="69">
        <f t="shared" si="24"/>
        <v>3000209.1718392274</v>
      </c>
      <c r="BT52" s="69">
        <f t="shared" si="24"/>
        <v>2945415.3454812453</v>
      </c>
      <c r="BU52" s="69">
        <f t="shared" si="24"/>
        <v>2394916.8555925279</v>
      </c>
      <c r="BV52" s="69">
        <f t="shared" ref="BV52:DR52" si="25">BV24*BV$4</f>
        <v>2239716.9704631544</v>
      </c>
      <c r="BW52" s="69">
        <f t="shared" si="25"/>
        <v>2006156.4849431971</v>
      </c>
      <c r="BX52" s="69">
        <f t="shared" si="25"/>
        <v>1606075.2401472756</v>
      </c>
      <c r="BY52" s="69">
        <f t="shared" si="25"/>
        <v>1191602.4442079598</v>
      </c>
      <c r="BZ52" s="69">
        <f t="shared" si="25"/>
        <v>1103113.2816381445</v>
      </c>
      <c r="CA52" s="69">
        <f t="shared" si="25"/>
        <v>1009412.9886844937</v>
      </c>
      <c r="CB52" s="69">
        <f t="shared" si="25"/>
        <v>874720.5599520203</v>
      </c>
      <c r="CC52" s="69">
        <f t="shared" si="25"/>
        <v>623233.10377741954</v>
      </c>
      <c r="CD52" s="69">
        <f t="shared" si="25"/>
        <v>551850.06625813921</v>
      </c>
      <c r="CE52" s="69">
        <f t="shared" si="25"/>
        <v>522587.25690590643</v>
      </c>
      <c r="CF52" s="69">
        <f t="shared" si="25"/>
        <v>448741.77802572452</v>
      </c>
      <c r="CG52" s="69">
        <f t="shared" si="25"/>
        <v>328105.99185015186</v>
      </c>
      <c r="CH52" s="69">
        <f t="shared" si="25"/>
        <v>187739.72323789104</v>
      </c>
      <c r="CI52" s="69">
        <f t="shared" si="25"/>
        <v>233746.01164193163</v>
      </c>
      <c r="CJ52" s="69">
        <f t="shared" si="25"/>
        <v>303665.3749380951</v>
      </c>
      <c r="CK52" s="69">
        <f t="shared" si="25"/>
        <v>331819.05796281243</v>
      </c>
      <c r="CL52" s="69">
        <f t="shared" si="25"/>
        <v>503691.35074226983</v>
      </c>
      <c r="CM52" s="69">
        <f t="shared" si="25"/>
        <v>431612.22365227027</v>
      </c>
      <c r="CN52" s="69">
        <f t="shared" si="25"/>
        <v>599096.19552736101</v>
      </c>
      <c r="CO52" s="69">
        <f t="shared" si="25"/>
        <v>635394.96857232228</v>
      </c>
      <c r="CP52" s="69">
        <f t="shared" si="25"/>
        <v>645338.16566462966</v>
      </c>
      <c r="CQ52" s="69">
        <f t="shared" si="25"/>
        <v>603036.26368498767</v>
      </c>
      <c r="CR52" s="69">
        <f t="shared" si="25"/>
        <v>606474.47660611896</v>
      </c>
      <c r="CS52" s="69">
        <f t="shared" si="25"/>
        <v>970340.10064297321</v>
      </c>
      <c r="CT52" s="69">
        <f t="shared" si="25"/>
        <v>861635.73249332944</v>
      </c>
      <c r="CU52" s="69">
        <f t="shared" si="25"/>
        <v>930999.45884201257</v>
      </c>
      <c r="CV52" s="69">
        <f t="shared" si="25"/>
        <v>1002203.9608352769</v>
      </c>
      <c r="CW52" s="69">
        <f t="shared" si="25"/>
        <v>1185424.0617737102</v>
      </c>
      <c r="CX52" s="69">
        <f t="shared" si="25"/>
        <v>1173144.2192675099</v>
      </c>
      <c r="CY52" s="69">
        <f t="shared" si="25"/>
        <v>1194753.5032559363</v>
      </c>
      <c r="CZ52" s="69">
        <f t="shared" si="25"/>
        <v>1281203.516181556</v>
      </c>
      <c r="DA52" s="69">
        <f t="shared" si="25"/>
        <v>1415763.0683003434</v>
      </c>
      <c r="DB52" s="69">
        <f t="shared" si="25"/>
        <v>1012670.8486159721</v>
      </c>
      <c r="DC52" s="69">
        <f t="shared" si="25"/>
        <v>1321105.5983907043</v>
      </c>
      <c r="DD52" s="69">
        <f t="shared" si="25"/>
        <v>1210813.2472207767</v>
      </c>
      <c r="DE52" s="69">
        <f t="shared" si="25"/>
        <v>1212558.7726251017</v>
      </c>
      <c r="DF52" s="69">
        <f t="shared" si="25"/>
        <v>899760.37255406345</v>
      </c>
      <c r="DG52" s="69">
        <f t="shared" si="25"/>
        <v>1205332.8855234964</v>
      </c>
      <c r="DH52" s="69">
        <f t="shared" si="25"/>
        <v>1346894.2751191698</v>
      </c>
      <c r="DI52" s="69">
        <f t="shared" si="25"/>
        <v>1463966.2103594495</v>
      </c>
      <c r="DJ52" s="69">
        <f t="shared" si="25"/>
        <v>1802258.4622983977</v>
      </c>
      <c r="DK52" s="69">
        <f t="shared" si="25"/>
        <v>1426639.0937622404</v>
      </c>
      <c r="DL52" s="69">
        <f t="shared" si="25"/>
        <v>1351828.9288011787</v>
      </c>
      <c r="DM52" s="69">
        <f t="shared" si="25"/>
        <v>1564215.9937208379</v>
      </c>
      <c r="DN52" s="69">
        <f t="shared" si="25"/>
        <v>1898204.6800229482</v>
      </c>
      <c r="DO52" s="69">
        <f t="shared" si="25"/>
        <v>1814315.3395431256</v>
      </c>
      <c r="DP52" s="69">
        <f t="shared" si="25"/>
        <v>1640512.0003062356</v>
      </c>
      <c r="DQ52" s="69">
        <f t="shared" si="25"/>
        <v>1891955.4782644226</v>
      </c>
      <c r="DR52" s="70">
        <f t="shared" si="25"/>
        <v>1793893.5827145369</v>
      </c>
    </row>
    <row r="53" spans="1:122" x14ac:dyDescent="0.25">
      <c r="A53" s="45" t="s">
        <v>163</v>
      </c>
      <c r="B53" s="56" t="s">
        <v>155</v>
      </c>
      <c r="C53" s="46" t="s">
        <v>306</v>
      </c>
      <c r="D53" s="45" t="s">
        <v>307</v>
      </c>
      <c r="E53" s="8" t="s">
        <v>148</v>
      </c>
      <c r="F53" s="8" t="s">
        <v>151</v>
      </c>
      <c r="G53" s="8">
        <v>35620</v>
      </c>
      <c r="H53" s="49">
        <v>38442</v>
      </c>
      <c r="I53" s="54">
        <v>43286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62">
        <f t="shared" ref="BR53:DR53" si="26">BR25*BR$4</f>
        <v>3801431.5999999931</v>
      </c>
      <c r="BS53" s="63">
        <f t="shared" si="26"/>
        <v>4382863</v>
      </c>
      <c r="BT53" s="63">
        <f t="shared" si="26"/>
        <v>4579906.1333333412</v>
      </c>
      <c r="BU53" s="63">
        <f t="shared" si="26"/>
        <v>3637185.0666666725</v>
      </c>
      <c r="BV53" s="63">
        <f t="shared" si="26"/>
        <v>3697573.8666666602</v>
      </c>
      <c r="BW53" s="63">
        <f t="shared" si="26"/>
        <v>4000280.2</v>
      </c>
      <c r="BX53" s="63">
        <f t="shared" si="26"/>
        <v>4079652.0666666599</v>
      </c>
      <c r="BY53" s="63">
        <f t="shared" si="26"/>
        <v>3817777.5999999996</v>
      </c>
      <c r="BZ53" s="63">
        <f t="shared" si="26"/>
        <v>3876859.069666673</v>
      </c>
      <c r="CA53" s="63">
        <f t="shared" si="26"/>
        <v>4380429.2593333265</v>
      </c>
      <c r="CB53" s="63">
        <f t="shared" si="26"/>
        <v>4217806.6766666593</v>
      </c>
      <c r="CC53" s="63">
        <f t="shared" si="26"/>
        <v>3979157.7086666604</v>
      </c>
      <c r="CD53" s="63">
        <f t="shared" si="26"/>
        <v>4132138.6939999936</v>
      </c>
      <c r="CE53" s="63">
        <f t="shared" si="26"/>
        <v>4695816.4266666742</v>
      </c>
      <c r="CF53" s="63">
        <f t="shared" si="26"/>
        <v>4494315.0560000064</v>
      </c>
      <c r="CG53" s="63">
        <f t="shared" si="26"/>
        <v>3980886.4526666603</v>
      </c>
      <c r="CH53" s="63">
        <f t="shared" si="26"/>
        <v>3957047.96</v>
      </c>
      <c r="CI53" s="63">
        <f t="shared" si="26"/>
        <v>4362823.2060000002</v>
      </c>
      <c r="CJ53" s="63">
        <f t="shared" si="26"/>
        <v>4217718.3360000001</v>
      </c>
      <c r="CK53" s="63">
        <f t="shared" si="26"/>
        <v>3627030.5599999996</v>
      </c>
      <c r="CL53" s="63">
        <f t="shared" si="26"/>
        <v>3773972.0033333395</v>
      </c>
      <c r="CM53" s="63">
        <f t="shared" si="26"/>
        <v>4551807.6666666735</v>
      </c>
      <c r="CN53" s="63">
        <f t="shared" si="26"/>
        <v>4801806.2539999997</v>
      </c>
      <c r="CO53" s="63">
        <f t="shared" si="26"/>
        <v>4214217.8786666729</v>
      </c>
      <c r="CP53" s="63">
        <f t="shared" si="26"/>
        <v>4214098.6629999941</v>
      </c>
      <c r="CQ53" s="63">
        <f t="shared" si="26"/>
        <v>4390405.4880000064</v>
      </c>
      <c r="CR53" s="63">
        <f t="shared" si="26"/>
        <v>4186191.6719999998</v>
      </c>
      <c r="CS53" s="63">
        <f t="shared" si="26"/>
        <v>3962310.7506666724</v>
      </c>
      <c r="CT53" s="63">
        <f t="shared" si="26"/>
        <v>4054915.4133333396</v>
      </c>
      <c r="CU53" s="63">
        <f t="shared" si="26"/>
        <v>4508532.1200000066</v>
      </c>
      <c r="CV53" s="63">
        <f t="shared" si="26"/>
        <v>4485948.7700000061</v>
      </c>
      <c r="CW53" s="63">
        <f t="shared" si="26"/>
        <v>3847340.4333333387</v>
      </c>
      <c r="CX53" s="63">
        <f t="shared" si="26"/>
        <v>5970309.0323333424</v>
      </c>
      <c r="CY53" s="63">
        <f t="shared" si="26"/>
        <v>5138201.979999993</v>
      </c>
      <c r="CZ53" s="63">
        <f t="shared" si="26"/>
        <v>5044428.3059999999</v>
      </c>
      <c r="DA53" s="63">
        <f t="shared" si="26"/>
        <v>4658829.3546666605</v>
      </c>
      <c r="DB53" s="63">
        <f t="shared" si="26"/>
        <v>4651524.020000007</v>
      </c>
      <c r="DC53" s="63">
        <f t="shared" si="26"/>
        <v>5509407.2883333405</v>
      </c>
      <c r="DD53" s="63">
        <f t="shared" si="26"/>
        <v>5937777.850666658</v>
      </c>
      <c r="DE53" s="63">
        <f t="shared" si="26"/>
        <v>5290301.3279999997</v>
      </c>
      <c r="DF53" s="63">
        <f t="shared" si="26"/>
        <v>5123238.2066666596</v>
      </c>
      <c r="DG53" s="63">
        <f t="shared" si="26"/>
        <v>6589458.8026666762</v>
      </c>
      <c r="DH53" s="63">
        <f t="shared" si="26"/>
        <v>6895593.4800000004</v>
      </c>
      <c r="DI53" s="63">
        <f t="shared" si="26"/>
        <v>6869318.7479999997</v>
      </c>
      <c r="DJ53" s="63">
        <f t="shared" si="26"/>
        <v>6692632.895666657</v>
      </c>
      <c r="DK53" s="63">
        <f t="shared" si="26"/>
        <v>7072026.1893333234</v>
      </c>
      <c r="DL53" s="63">
        <f t="shared" si="26"/>
        <v>6124451.1599999918</v>
      </c>
      <c r="DM53" s="63">
        <f t="shared" si="26"/>
        <v>5652175.2186666746</v>
      </c>
      <c r="DN53" s="63">
        <f t="shared" si="26"/>
        <v>5872127.3773333253</v>
      </c>
      <c r="DO53" s="63">
        <f t="shared" si="26"/>
        <v>6989208.7653333237</v>
      </c>
      <c r="DP53" s="63">
        <f t="shared" si="26"/>
        <v>7433649.8320000004</v>
      </c>
      <c r="DQ53" s="63">
        <f t="shared" si="26"/>
        <v>6937136.4746666756</v>
      </c>
      <c r="DR53" s="64">
        <f t="shared" si="26"/>
        <v>7053344.5959999999</v>
      </c>
    </row>
    <row r="54" spans="1:122" x14ac:dyDescent="0.25">
      <c r="A54" s="45" t="s">
        <v>163</v>
      </c>
      <c r="B54" s="56" t="s">
        <v>156</v>
      </c>
      <c r="C54" s="46" t="s">
        <v>306</v>
      </c>
      <c r="D54" s="45" t="s">
        <v>307</v>
      </c>
      <c r="E54" s="8" t="s">
        <v>148</v>
      </c>
      <c r="F54" s="8" t="s">
        <v>151</v>
      </c>
      <c r="G54" s="8">
        <v>31080</v>
      </c>
      <c r="H54" s="49">
        <v>38442</v>
      </c>
      <c r="I54" s="54">
        <v>43286</v>
      </c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65">
        <f t="shared" ref="BR54:DR54" si="27">BR26*BR$4</f>
        <v>6396370.2666666554</v>
      </c>
      <c r="BS54" s="66">
        <f t="shared" si="27"/>
        <v>7711536</v>
      </c>
      <c r="BT54" s="66">
        <f t="shared" si="27"/>
        <v>7810291.2666666796</v>
      </c>
      <c r="BU54" s="66">
        <f t="shared" si="27"/>
        <v>6650496.5333333444</v>
      </c>
      <c r="BV54" s="66">
        <f t="shared" si="27"/>
        <v>6488608.533333322</v>
      </c>
      <c r="BW54" s="66">
        <f t="shared" si="27"/>
        <v>6976517.8000000007</v>
      </c>
      <c r="BX54" s="66">
        <f t="shared" si="27"/>
        <v>7123218.1666666549</v>
      </c>
      <c r="BY54" s="66">
        <f t="shared" si="27"/>
        <v>6238379.2999999998</v>
      </c>
      <c r="BZ54" s="66">
        <f t="shared" si="27"/>
        <v>6293401.2763333432</v>
      </c>
      <c r="CA54" s="66">
        <f t="shared" si="27"/>
        <v>6809870.8969999896</v>
      </c>
      <c r="CB54" s="66">
        <f t="shared" si="27"/>
        <v>6317027.0719999894</v>
      </c>
      <c r="CC54" s="66">
        <f t="shared" si="27"/>
        <v>5782718.1753333248</v>
      </c>
      <c r="CD54" s="66">
        <f t="shared" si="27"/>
        <v>5554907.7299999911</v>
      </c>
      <c r="CE54" s="66">
        <f t="shared" si="27"/>
        <v>6134430.4233333431</v>
      </c>
      <c r="CF54" s="66">
        <f t="shared" si="27"/>
        <v>6076184.1433333419</v>
      </c>
      <c r="CG54" s="66">
        <f t="shared" si="27"/>
        <v>4857478.3739999924</v>
      </c>
      <c r="CH54" s="66">
        <f t="shared" si="27"/>
        <v>4539877.1949999994</v>
      </c>
      <c r="CI54" s="66">
        <f t="shared" si="27"/>
        <v>5305366.1430000002</v>
      </c>
      <c r="CJ54" s="66">
        <f t="shared" si="27"/>
        <v>5617081.0019999994</v>
      </c>
      <c r="CK54" s="66">
        <f t="shared" si="27"/>
        <v>5324039.9119999995</v>
      </c>
      <c r="CL54" s="66">
        <f t="shared" si="27"/>
        <v>5190242.3480000077</v>
      </c>
      <c r="CM54" s="66">
        <f t="shared" si="27"/>
        <v>5770928.9440000094</v>
      </c>
      <c r="CN54" s="66">
        <f t="shared" si="27"/>
        <v>5860119.8999999994</v>
      </c>
      <c r="CO54" s="66">
        <f t="shared" si="27"/>
        <v>5461715.6810000082</v>
      </c>
      <c r="CP54" s="66">
        <f t="shared" si="27"/>
        <v>5792806.2889999915</v>
      </c>
      <c r="CQ54" s="66">
        <f t="shared" si="27"/>
        <v>6403943.2800000096</v>
      </c>
      <c r="CR54" s="66">
        <f t="shared" si="27"/>
        <v>6286760.4239999996</v>
      </c>
      <c r="CS54" s="66">
        <f t="shared" si="27"/>
        <v>5891913.5780000091</v>
      </c>
      <c r="CT54" s="66">
        <f t="shared" si="27"/>
        <v>6202707.8400000092</v>
      </c>
      <c r="CU54" s="66">
        <f t="shared" si="27"/>
        <v>6616190.4586666767</v>
      </c>
      <c r="CV54" s="66">
        <f t="shared" si="27"/>
        <v>6471796.9266666761</v>
      </c>
      <c r="CW54" s="66">
        <f t="shared" si="27"/>
        <v>6097919.3970000083</v>
      </c>
      <c r="CX54" s="66">
        <f t="shared" si="27"/>
        <v>6334140.3090000097</v>
      </c>
      <c r="CY54" s="66">
        <f t="shared" si="27"/>
        <v>7102335.77999999</v>
      </c>
      <c r="CZ54" s="66">
        <f t="shared" si="27"/>
        <v>7334756.3880000003</v>
      </c>
      <c r="DA54" s="66">
        <f t="shared" si="27"/>
        <v>6789772.6773333242</v>
      </c>
      <c r="DB54" s="66">
        <f t="shared" si="27"/>
        <v>6632780.9166666763</v>
      </c>
      <c r="DC54" s="66">
        <f t="shared" si="27"/>
        <v>7550914.8183333436</v>
      </c>
      <c r="DD54" s="66">
        <f t="shared" si="27"/>
        <v>7667407.9766666554</v>
      </c>
      <c r="DE54" s="66">
        <f t="shared" si="27"/>
        <v>7053971.2360000005</v>
      </c>
      <c r="DF54" s="66">
        <f t="shared" si="27"/>
        <v>7652565.5266666552</v>
      </c>
      <c r="DG54" s="66">
        <f t="shared" si="27"/>
        <v>8483060.6740000118</v>
      </c>
      <c r="DH54" s="66">
        <f t="shared" si="27"/>
        <v>8920471.0649999995</v>
      </c>
      <c r="DI54" s="66">
        <f t="shared" si="27"/>
        <v>8720922.313000001</v>
      </c>
      <c r="DJ54" s="66">
        <f t="shared" si="27"/>
        <v>8521219.8213333208</v>
      </c>
      <c r="DK54" s="66">
        <f t="shared" si="27"/>
        <v>9193682.079999987</v>
      </c>
      <c r="DL54" s="66">
        <f t="shared" si="27"/>
        <v>9165471.5266666543</v>
      </c>
      <c r="DM54" s="66">
        <f t="shared" si="27"/>
        <v>8379970.4286666783</v>
      </c>
      <c r="DN54" s="66">
        <f t="shared" si="27"/>
        <v>8471062.2143333219</v>
      </c>
      <c r="DO54" s="66">
        <f t="shared" si="27"/>
        <v>10182541.490666652</v>
      </c>
      <c r="DP54" s="66">
        <f t="shared" si="27"/>
        <v>9874267.3959999997</v>
      </c>
      <c r="DQ54" s="66">
        <f t="shared" si="27"/>
        <v>9301469.6320000123</v>
      </c>
      <c r="DR54" s="67">
        <f t="shared" si="27"/>
        <v>9491872.5999999996</v>
      </c>
    </row>
    <row r="55" spans="1:122" x14ac:dyDescent="0.25">
      <c r="A55" s="45" t="s">
        <v>163</v>
      </c>
      <c r="B55" s="56" t="s">
        <v>157</v>
      </c>
      <c r="C55" s="46" t="s">
        <v>306</v>
      </c>
      <c r="D55" s="45" t="s">
        <v>307</v>
      </c>
      <c r="E55" s="8" t="s">
        <v>148</v>
      </c>
      <c r="F55" s="8" t="s">
        <v>151</v>
      </c>
      <c r="G55" s="8">
        <v>16980</v>
      </c>
      <c r="H55" s="49">
        <v>38442</v>
      </c>
      <c r="I55" s="54">
        <v>43286</v>
      </c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1"/>
      <c r="BR55" s="65">
        <f t="shared" ref="BR55:DR55" si="28">BR27*BR$4</f>
        <v>1667324.8666666637</v>
      </c>
      <c r="BS55" s="66">
        <f t="shared" si="28"/>
        <v>2609412</v>
      </c>
      <c r="BT55" s="66">
        <f t="shared" si="28"/>
        <v>2630335.5333333374</v>
      </c>
      <c r="BU55" s="66">
        <f t="shared" si="28"/>
        <v>2101146.1333333366</v>
      </c>
      <c r="BV55" s="66">
        <f t="shared" si="28"/>
        <v>2132565.3333333298</v>
      </c>
      <c r="BW55" s="66">
        <f t="shared" si="28"/>
        <v>2910894.7</v>
      </c>
      <c r="BX55" s="66">
        <f t="shared" si="28"/>
        <v>2723362.033333329</v>
      </c>
      <c r="BY55" s="66">
        <f t="shared" si="28"/>
        <v>2112404.1</v>
      </c>
      <c r="BZ55" s="66">
        <f t="shared" si="28"/>
        <v>1659386.1493333359</v>
      </c>
      <c r="CA55" s="66">
        <f t="shared" si="28"/>
        <v>3070910.5853333287</v>
      </c>
      <c r="CB55" s="66">
        <f t="shared" si="28"/>
        <v>3325934.7439999944</v>
      </c>
      <c r="CC55" s="66">
        <f t="shared" si="28"/>
        <v>2479056.7763333297</v>
      </c>
      <c r="CD55" s="66">
        <f t="shared" si="28"/>
        <v>1704014.0779999974</v>
      </c>
      <c r="CE55" s="66">
        <f t="shared" si="28"/>
        <v>3087481.9600000046</v>
      </c>
      <c r="CF55" s="66">
        <f t="shared" si="28"/>
        <v>2984807.5986666712</v>
      </c>
      <c r="CG55" s="66">
        <f t="shared" si="28"/>
        <v>2181039.1119999965</v>
      </c>
      <c r="CH55" s="66">
        <f t="shared" si="28"/>
        <v>1694211.865</v>
      </c>
      <c r="CI55" s="66">
        <f t="shared" si="28"/>
        <v>2789061.4709999999</v>
      </c>
      <c r="CJ55" s="66">
        <f t="shared" si="28"/>
        <v>2801745.3840000001</v>
      </c>
      <c r="CK55" s="66">
        <f t="shared" si="28"/>
        <v>2233282.4639999997</v>
      </c>
      <c r="CL55" s="66">
        <f t="shared" si="28"/>
        <v>1732902.0383333361</v>
      </c>
      <c r="CM55" s="66">
        <f t="shared" si="28"/>
        <v>2857553.986666671</v>
      </c>
      <c r="CN55" s="66">
        <f t="shared" si="28"/>
        <v>2816349.6159999999</v>
      </c>
      <c r="CO55" s="66">
        <f t="shared" si="28"/>
        <v>2193792.4153333367</v>
      </c>
      <c r="CP55" s="66">
        <f t="shared" si="28"/>
        <v>1573830.9666666642</v>
      </c>
      <c r="CQ55" s="66">
        <f t="shared" si="28"/>
        <v>2935732.6880000043</v>
      </c>
      <c r="CR55" s="66">
        <f t="shared" si="28"/>
        <v>2748221.4720000001</v>
      </c>
      <c r="CS55" s="66">
        <f t="shared" si="28"/>
        <v>2232134.8853333364</v>
      </c>
      <c r="CT55" s="66">
        <f t="shared" si="28"/>
        <v>1639332.6533333359</v>
      </c>
      <c r="CU55" s="66">
        <f t="shared" si="28"/>
        <v>3075545.0506666712</v>
      </c>
      <c r="CV55" s="66">
        <f t="shared" si="28"/>
        <v>2767935.6366666704</v>
      </c>
      <c r="CW55" s="66">
        <f t="shared" si="28"/>
        <v>2324530.8366666702</v>
      </c>
      <c r="CX55" s="66">
        <f t="shared" si="28"/>
        <v>1836305.1186666694</v>
      </c>
      <c r="CY55" s="66">
        <f t="shared" si="28"/>
        <v>3092287.5199999954</v>
      </c>
      <c r="CZ55" s="66">
        <f t="shared" si="28"/>
        <v>2881561.554</v>
      </c>
      <c r="DA55" s="66">
        <f t="shared" si="28"/>
        <v>2320319.0453333301</v>
      </c>
      <c r="DB55" s="66">
        <f t="shared" si="28"/>
        <v>1546513.0633333356</v>
      </c>
      <c r="DC55" s="66">
        <f t="shared" si="28"/>
        <v>3083660.7450000043</v>
      </c>
      <c r="DD55" s="66">
        <f t="shared" si="28"/>
        <v>4058179.7946666609</v>
      </c>
      <c r="DE55" s="66">
        <f t="shared" si="28"/>
        <v>2712448.284</v>
      </c>
      <c r="DF55" s="66">
        <f t="shared" si="28"/>
        <v>1908385.682666664</v>
      </c>
      <c r="DG55" s="66">
        <f t="shared" si="28"/>
        <v>3342740.8960000048</v>
      </c>
      <c r="DH55" s="66">
        <f t="shared" si="28"/>
        <v>3223313.43</v>
      </c>
      <c r="DI55" s="66">
        <f t="shared" si="28"/>
        <v>2693306.2489999998</v>
      </c>
      <c r="DJ55" s="66">
        <f t="shared" si="28"/>
        <v>2363893.10733333</v>
      </c>
      <c r="DK55" s="66">
        <f t="shared" si="28"/>
        <v>3668346.3973333281</v>
      </c>
      <c r="DL55" s="66">
        <f t="shared" si="28"/>
        <v>3509462.8066666615</v>
      </c>
      <c r="DM55" s="66">
        <f t="shared" si="28"/>
        <v>2716685.9953333372</v>
      </c>
      <c r="DN55" s="66">
        <f t="shared" si="28"/>
        <v>2598934.8369999966</v>
      </c>
      <c r="DO55" s="66">
        <f t="shared" si="28"/>
        <v>3899644.669333328</v>
      </c>
      <c r="DP55" s="66">
        <f t="shared" si="28"/>
        <v>3853438.5639999998</v>
      </c>
      <c r="DQ55" s="66">
        <f t="shared" si="28"/>
        <v>3076567.8666666709</v>
      </c>
      <c r="DR55" s="67">
        <f t="shared" si="28"/>
        <v>2488040</v>
      </c>
    </row>
    <row r="56" spans="1:122" x14ac:dyDescent="0.25">
      <c r="A56" s="45" t="s">
        <v>163</v>
      </c>
      <c r="B56" s="56" t="s">
        <v>158</v>
      </c>
      <c r="C56" s="46" t="s">
        <v>306</v>
      </c>
      <c r="D56" s="45" t="s">
        <v>307</v>
      </c>
      <c r="E56" s="8" t="s">
        <v>148</v>
      </c>
      <c r="F56" s="8" t="s">
        <v>151</v>
      </c>
      <c r="G56" s="8">
        <v>37980</v>
      </c>
      <c r="H56" s="49">
        <v>38442</v>
      </c>
      <c r="I56" s="54">
        <v>43286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1"/>
      <c r="BR56" s="65">
        <f t="shared" ref="BR56:DR56" si="29">BR28*BR$4</f>
        <v>389624.66666666599</v>
      </c>
      <c r="BS56" s="66">
        <f t="shared" si="29"/>
        <v>562883</v>
      </c>
      <c r="BT56" s="66">
        <f t="shared" si="29"/>
        <v>513428.26666666748</v>
      </c>
      <c r="BU56" s="66">
        <f t="shared" si="29"/>
        <v>468944.00000000076</v>
      </c>
      <c r="BV56" s="66">
        <f t="shared" si="29"/>
        <v>460132.79999999923</v>
      </c>
      <c r="BW56" s="66">
        <f t="shared" si="29"/>
        <v>652822.10000000009</v>
      </c>
      <c r="BX56" s="66">
        <f t="shared" si="29"/>
        <v>586091.43333333242</v>
      </c>
      <c r="BY56" s="66">
        <f t="shared" si="29"/>
        <v>515746.89999999997</v>
      </c>
      <c r="BZ56" s="66">
        <f t="shared" si="29"/>
        <v>483919.70833333413</v>
      </c>
      <c r="CA56" s="66">
        <f t="shared" si="29"/>
        <v>619041.41566666565</v>
      </c>
      <c r="CB56" s="66">
        <f t="shared" si="29"/>
        <v>571814.22533333243</v>
      </c>
      <c r="CC56" s="66">
        <f t="shared" si="29"/>
        <v>492204.23433333257</v>
      </c>
      <c r="CD56" s="66">
        <f t="shared" si="29"/>
        <v>467893.33533333259</v>
      </c>
      <c r="CE56" s="66">
        <f t="shared" si="29"/>
        <v>578740.30000000086</v>
      </c>
      <c r="CF56" s="66">
        <f t="shared" si="29"/>
        <v>571437.59933333413</v>
      </c>
      <c r="CG56" s="66">
        <f t="shared" si="29"/>
        <v>477075.67133333255</v>
      </c>
      <c r="CH56" s="66">
        <f t="shared" si="29"/>
        <v>378870.80499999999</v>
      </c>
      <c r="CI56" s="66">
        <f t="shared" si="29"/>
        <v>510588.72899999999</v>
      </c>
      <c r="CJ56" s="66">
        <f t="shared" si="29"/>
        <v>537569.25599999994</v>
      </c>
      <c r="CK56" s="66">
        <f t="shared" si="29"/>
        <v>517035.58399999997</v>
      </c>
      <c r="CL56" s="66">
        <f t="shared" si="29"/>
        <v>451183.88700000069</v>
      </c>
      <c r="CM56" s="66">
        <f t="shared" si="29"/>
        <v>608143.30933333433</v>
      </c>
      <c r="CN56" s="66">
        <f t="shared" si="29"/>
        <v>594742.15</v>
      </c>
      <c r="CO56" s="66">
        <f t="shared" si="29"/>
        <v>589053.62100000086</v>
      </c>
      <c r="CP56" s="66">
        <f t="shared" si="29"/>
        <v>554387.4996666658</v>
      </c>
      <c r="CQ56" s="66">
        <f t="shared" si="29"/>
        <v>916105.56800000137</v>
      </c>
      <c r="CR56" s="66">
        <f t="shared" si="29"/>
        <v>787373.60400000005</v>
      </c>
      <c r="CS56" s="66">
        <f t="shared" si="29"/>
        <v>779393.12700000114</v>
      </c>
      <c r="CT56" s="66">
        <f t="shared" si="29"/>
        <v>774198.94666666782</v>
      </c>
      <c r="CU56" s="66">
        <f t="shared" si="29"/>
        <v>925604.8613333347</v>
      </c>
      <c r="CV56" s="66">
        <f t="shared" si="29"/>
        <v>876278.81666666793</v>
      </c>
      <c r="CW56" s="66">
        <f t="shared" si="29"/>
        <v>819690.85400000121</v>
      </c>
      <c r="CX56" s="66">
        <f t="shared" si="29"/>
        <v>774705.70566666778</v>
      </c>
      <c r="CY56" s="66">
        <f t="shared" si="29"/>
        <v>902150.18666666537</v>
      </c>
      <c r="CZ56" s="66">
        <f t="shared" si="29"/>
        <v>866035.42200000002</v>
      </c>
      <c r="DA56" s="66">
        <f t="shared" si="29"/>
        <v>784556.56533333228</v>
      </c>
      <c r="DB56" s="66">
        <f t="shared" si="29"/>
        <v>631671.04000000097</v>
      </c>
      <c r="DC56" s="66">
        <f t="shared" si="29"/>
        <v>911141.02666666789</v>
      </c>
      <c r="DD56" s="66">
        <f t="shared" si="29"/>
        <v>920279.39266666537</v>
      </c>
      <c r="DE56" s="66">
        <f t="shared" si="29"/>
        <v>883842.076</v>
      </c>
      <c r="DF56" s="66">
        <f t="shared" si="29"/>
        <v>785101.32133333222</v>
      </c>
      <c r="DG56" s="66">
        <f t="shared" si="29"/>
        <v>931945.89400000137</v>
      </c>
      <c r="DH56" s="66">
        <f t="shared" si="29"/>
        <v>981816.6</v>
      </c>
      <c r="DI56" s="66">
        <f t="shared" si="29"/>
        <v>862104.72200000007</v>
      </c>
      <c r="DJ56" s="66">
        <f t="shared" si="29"/>
        <v>749191.26799999899</v>
      </c>
      <c r="DK56" s="66">
        <f t="shared" si="29"/>
        <v>944345.81866666535</v>
      </c>
      <c r="DL56" s="66">
        <f t="shared" si="29"/>
        <v>940981.34166666539</v>
      </c>
      <c r="DM56" s="66">
        <f t="shared" si="29"/>
        <v>800587.97000000114</v>
      </c>
      <c r="DN56" s="66">
        <f t="shared" si="29"/>
        <v>832963.84866666549</v>
      </c>
      <c r="DO56" s="66">
        <f t="shared" si="29"/>
        <v>958880.87199999869</v>
      </c>
      <c r="DP56" s="66">
        <f t="shared" si="29"/>
        <v>934181.81599999999</v>
      </c>
      <c r="DQ56" s="66">
        <f t="shared" si="29"/>
        <v>853053.96800000116</v>
      </c>
      <c r="DR56" s="67">
        <f t="shared" si="29"/>
        <v>672019.60400000005</v>
      </c>
    </row>
    <row r="57" spans="1:122" ht="15.75" thickBot="1" x14ac:dyDescent="0.3">
      <c r="A57" s="45" t="s">
        <v>163</v>
      </c>
      <c r="B57" s="56" t="s">
        <v>159</v>
      </c>
      <c r="C57" s="46" t="s">
        <v>306</v>
      </c>
      <c r="D57" s="45" t="s">
        <v>307</v>
      </c>
      <c r="E57" s="8" t="s">
        <v>148</v>
      </c>
      <c r="F57" s="8" t="s">
        <v>151</v>
      </c>
      <c r="G57" s="8">
        <v>19820</v>
      </c>
      <c r="H57" s="49">
        <v>38442</v>
      </c>
      <c r="I57" s="54">
        <v>43286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68">
        <f t="shared" ref="BR57:DR57" si="30">BR29*BR$4</f>
        <v>1529516.7333333306</v>
      </c>
      <c r="BS57" s="69">
        <f t="shared" si="30"/>
        <v>2517802.5</v>
      </c>
      <c r="BT57" s="69">
        <f t="shared" si="30"/>
        <v>2402167.0666666706</v>
      </c>
      <c r="BU57" s="69">
        <f t="shared" si="30"/>
        <v>2015074.1333333366</v>
      </c>
      <c r="BV57" s="69">
        <f t="shared" si="30"/>
        <v>1432518.933333331</v>
      </c>
      <c r="BW57" s="69">
        <f t="shared" si="30"/>
        <v>2257061.1</v>
      </c>
      <c r="BX57" s="69">
        <f t="shared" si="30"/>
        <v>2053659.4999999965</v>
      </c>
      <c r="BY57" s="69">
        <f t="shared" si="30"/>
        <v>1650511.0999999999</v>
      </c>
      <c r="BZ57" s="69">
        <f t="shared" si="30"/>
        <v>1385131.0220000022</v>
      </c>
      <c r="CA57" s="69">
        <f t="shared" si="30"/>
        <v>2265180.7319999966</v>
      </c>
      <c r="CB57" s="69">
        <f t="shared" si="30"/>
        <v>2059863.91733333</v>
      </c>
      <c r="CC57" s="69">
        <f t="shared" si="30"/>
        <v>1711075.5636666641</v>
      </c>
      <c r="CD57" s="69">
        <f t="shared" si="30"/>
        <v>1370804.4543333312</v>
      </c>
      <c r="CE57" s="69">
        <f t="shared" si="30"/>
        <v>2156295.3200000036</v>
      </c>
      <c r="CF57" s="69">
        <f t="shared" si="30"/>
        <v>2027002.7506666696</v>
      </c>
      <c r="CG57" s="69">
        <f t="shared" si="30"/>
        <v>1583149.7266666642</v>
      </c>
      <c r="CH57" s="69">
        <f t="shared" si="30"/>
        <v>1316613.1499999999</v>
      </c>
      <c r="CI57" s="69">
        <f t="shared" si="30"/>
        <v>2010643.9920000001</v>
      </c>
      <c r="CJ57" s="69">
        <f t="shared" si="30"/>
        <v>2020414.7879999999</v>
      </c>
      <c r="CK57" s="69">
        <f t="shared" si="30"/>
        <v>2034854.9279999998</v>
      </c>
      <c r="CL57" s="69">
        <f t="shared" si="30"/>
        <v>1451861.5700000022</v>
      </c>
      <c r="CM57" s="69">
        <f t="shared" si="30"/>
        <v>2218665.5333333369</v>
      </c>
      <c r="CN57" s="69">
        <f t="shared" si="30"/>
        <v>2257401.122</v>
      </c>
      <c r="CO57" s="69">
        <f t="shared" si="30"/>
        <v>2049757.7506666698</v>
      </c>
      <c r="CP57" s="69">
        <f t="shared" si="30"/>
        <v>1613952.5729999975</v>
      </c>
      <c r="CQ57" s="69">
        <f t="shared" si="30"/>
        <v>2192834.672000003</v>
      </c>
      <c r="CR57" s="69">
        <f t="shared" si="30"/>
        <v>2309131.0439999998</v>
      </c>
      <c r="CS57" s="69">
        <f t="shared" si="30"/>
        <v>2022759.186000003</v>
      </c>
      <c r="CT57" s="69">
        <f t="shared" si="30"/>
        <v>1679672.1333333359</v>
      </c>
      <c r="CU57" s="69">
        <f t="shared" si="30"/>
        <v>2428219.10866667</v>
      </c>
      <c r="CV57" s="69">
        <f t="shared" si="30"/>
        <v>2316093.5766666699</v>
      </c>
      <c r="CW57" s="69">
        <f t="shared" si="30"/>
        <v>2131242.2963333363</v>
      </c>
      <c r="CX57" s="69">
        <f t="shared" si="30"/>
        <v>1761453.206333336</v>
      </c>
      <c r="CY57" s="69">
        <f t="shared" si="30"/>
        <v>2289159.4999999967</v>
      </c>
      <c r="CZ57" s="69">
        <f t="shared" si="30"/>
        <v>2253843.7379999999</v>
      </c>
      <c r="DA57" s="69">
        <f t="shared" si="30"/>
        <v>1919644.794666664</v>
      </c>
      <c r="DB57" s="69">
        <f t="shared" si="30"/>
        <v>1483063.9633333355</v>
      </c>
      <c r="DC57" s="69">
        <f t="shared" si="30"/>
        <v>2541779.11666667</v>
      </c>
      <c r="DD57" s="69">
        <f t="shared" si="30"/>
        <v>2505654.6526666628</v>
      </c>
      <c r="DE57" s="69">
        <f t="shared" si="30"/>
        <v>2259783.2400000002</v>
      </c>
      <c r="DF57" s="69">
        <f t="shared" si="30"/>
        <v>1619051.3039999977</v>
      </c>
      <c r="DG57" s="69">
        <f t="shared" si="30"/>
        <v>2659408.9793333369</v>
      </c>
      <c r="DH57" s="69">
        <f t="shared" si="30"/>
        <v>2893975.92</v>
      </c>
      <c r="DI57" s="69">
        <f t="shared" si="30"/>
        <v>2397951.1639999999</v>
      </c>
      <c r="DJ57" s="69">
        <f t="shared" si="30"/>
        <v>1687816.8299999975</v>
      </c>
      <c r="DK57" s="69">
        <f t="shared" si="30"/>
        <v>2491756.8333333298</v>
      </c>
      <c r="DL57" s="69">
        <f t="shared" si="30"/>
        <v>2489443.8516666633</v>
      </c>
      <c r="DM57" s="69">
        <f t="shared" si="30"/>
        <v>2171368.4580000029</v>
      </c>
      <c r="DN57" s="69">
        <f t="shared" si="30"/>
        <v>1797858.2659999975</v>
      </c>
      <c r="DO57" s="69">
        <f t="shared" si="30"/>
        <v>2830631.9973333296</v>
      </c>
      <c r="DP57" s="69">
        <f t="shared" si="30"/>
        <v>2754140.9720000001</v>
      </c>
      <c r="DQ57" s="69">
        <f t="shared" si="30"/>
        <v>2410944.0853333366</v>
      </c>
      <c r="DR57" s="70">
        <f t="shared" si="30"/>
        <v>2074278.9480000001</v>
      </c>
    </row>
    <row r="58" spans="1:122" s="77" customFormat="1" x14ac:dyDescent="0.25">
      <c r="A58" s="74"/>
      <c r="B58" s="75"/>
      <c r="C58" s="76"/>
      <c r="D58" s="74"/>
      <c r="H58" s="78"/>
      <c r="I58" s="79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</row>
    <row r="59" spans="1:122" s="26" customFormat="1" ht="20.25" x14ac:dyDescent="0.3">
      <c r="A59" s="83" t="s">
        <v>285</v>
      </c>
      <c r="B59" s="31"/>
      <c r="C59" s="31"/>
      <c r="D59" s="31"/>
      <c r="E59" s="31"/>
      <c r="F59" s="31"/>
      <c r="G59" s="24"/>
      <c r="H59" s="23"/>
      <c r="I59" s="31"/>
      <c r="J59" s="31"/>
      <c r="K59" s="31"/>
      <c r="L59" s="31"/>
      <c r="M59" s="31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</row>
    <row r="60" spans="1:122" s="22" customFormat="1" ht="26.25" x14ac:dyDescent="0.25">
      <c r="A60" s="58" t="s">
        <v>164</v>
      </c>
      <c r="B60" s="59" t="s">
        <v>153</v>
      </c>
      <c r="C60" s="58" t="s">
        <v>134</v>
      </c>
      <c r="D60" s="58" t="s">
        <v>140</v>
      </c>
      <c r="E60" s="59" t="s">
        <v>146</v>
      </c>
      <c r="F60" s="59" t="s">
        <v>150</v>
      </c>
      <c r="G60" s="59" t="s">
        <v>160</v>
      </c>
      <c r="H60" s="59" t="s">
        <v>161</v>
      </c>
      <c r="I60" s="59" t="s">
        <v>162</v>
      </c>
      <c r="J60" s="60">
        <v>32963</v>
      </c>
      <c r="K60" s="60">
        <v>33054</v>
      </c>
      <c r="L60" s="60">
        <v>33146</v>
      </c>
      <c r="M60" s="60">
        <v>33238</v>
      </c>
      <c r="N60" s="60">
        <v>33328</v>
      </c>
      <c r="O60" s="60">
        <v>33419</v>
      </c>
      <c r="P60" s="60">
        <v>33511</v>
      </c>
      <c r="Q60" s="60">
        <v>33603</v>
      </c>
      <c r="R60" s="60">
        <v>33694</v>
      </c>
      <c r="S60" s="60">
        <v>33785</v>
      </c>
      <c r="T60" s="60">
        <v>33877</v>
      </c>
      <c r="U60" s="60">
        <v>33969</v>
      </c>
      <c r="V60" s="60">
        <v>34059</v>
      </c>
      <c r="W60" s="60">
        <v>34150</v>
      </c>
      <c r="X60" s="60">
        <v>34242</v>
      </c>
      <c r="Y60" s="60">
        <v>34334</v>
      </c>
      <c r="Z60" s="60">
        <v>34424</v>
      </c>
      <c r="AA60" s="60">
        <v>34515</v>
      </c>
      <c r="AB60" s="60">
        <v>34607</v>
      </c>
      <c r="AC60" s="60">
        <v>34699</v>
      </c>
      <c r="AD60" s="60">
        <v>34789</v>
      </c>
      <c r="AE60" s="60">
        <v>34880</v>
      </c>
      <c r="AF60" s="60">
        <v>34972</v>
      </c>
      <c r="AG60" s="60">
        <v>35064</v>
      </c>
      <c r="AH60" s="60">
        <v>35155</v>
      </c>
      <c r="AI60" s="60">
        <v>35246</v>
      </c>
      <c r="AJ60" s="60">
        <v>35338</v>
      </c>
      <c r="AK60" s="60">
        <v>35430</v>
      </c>
      <c r="AL60" s="60">
        <v>35520</v>
      </c>
      <c r="AM60" s="60">
        <v>35611</v>
      </c>
      <c r="AN60" s="60">
        <v>35703</v>
      </c>
      <c r="AO60" s="60">
        <v>35795</v>
      </c>
      <c r="AP60" s="60">
        <v>35885</v>
      </c>
      <c r="AQ60" s="60">
        <v>35976</v>
      </c>
      <c r="AR60" s="60">
        <v>36068</v>
      </c>
      <c r="AS60" s="60">
        <v>36160</v>
      </c>
      <c r="AT60" s="60">
        <v>36250</v>
      </c>
      <c r="AU60" s="60">
        <v>36341</v>
      </c>
      <c r="AV60" s="60">
        <v>36433</v>
      </c>
      <c r="AW60" s="60">
        <v>36525</v>
      </c>
      <c r="AX60" s="60">
        <v>36616</v>
      </c>
      <c r="AY60" s="60">
        <v>36707</v>
      </c>
      <c r="AZ60" s="60">
        <v>36799</v>
      </c>
      <c r="BA60" s="60">
        <v>36891</v>
      </c>
      <c r="BB60" s="60">
        <v>36981</v>
      </c>
      <c r="BC60" s="60">
        <v>37072</v>
      </c>
      <c r="BD60" s="60">
        <v>37164</v>
      </c>
      <c r="BE60" s="60">
        <v>37256</v>
      </c>
      <c r="BF60" s="60">
        <v>37346</v>
      </c>
      <c r="BG60" s="60">
        <v>37437</v>
      </c>
      <c r="BH60" s="60">
        <v>37529</v>
      </c>
      <c r="BI60" s="60">
        <v>37621</v>
      </c>
      <c r="BJ60" s="60">
        <v>37711</v>
      </c>
      <c r="BK60" s="60">
        <v>37802</v>
      </c>
      <c r="BL60" s="60">
        <v>37894</v>
      </c>
      <c r="BM60" s="60">
        <v>37986</v>
      </c>
      <c r="BN60" s="60">
        <v>38077</v>
      </c>
      <c r="BO60" s="60">
        <v>38168</v>
      </c>
      <c r="BP60" s="60">
        <v>38260</v>
      </c>
      <c r="BQ60" s="60">
        <v>38352</v>
      </c>
      <c r="BR60" s="60">
        <v>38442</v>
      </c>
      <c r="BS60" s="60">
        <v>38533</v>
      </c>
      <c r="BT60" s="60">
        <v>38625</v>
      </c>
      <c r="BU60" s="60">
        <v>38717</v>
      </c>
      <c r="BV60" s="60">
        <v>38807</v>
      </c>
      <c r="BW60" s="60">
        <v>38898</v>
      </c>
      <c r="BX60" s="60">
        <v>38990</v>
      </c>
      <c r="BY60" s="60">
        <v>39082</v>
      </c>
      <c r="BZ60" s="60">
        <v>39172</v>
      </c>
      <c r="CA60" s="60">
        <v>39263</v>
      </c>
      <c r="CB60" s="60">
        <v>39355</v>
      </c>
      <c r="CC60" s="60">
        <v>39447</v>
      </c>
      <c r="CD60" s="60">
        <v>39538</v>
      </c>
      <c r="CE60" s="60">
        <v>39629</v>
      </c>
      <c r="CF60" s="60">
        <v>39721</v>
      </c>
      <c r="CG60" s="60">
        <v>39813</v>
      </c>
      <c r="CH60" s="60">
        <v>39903</v>
      </c>
      <c r="CI60" s="60">
        <v>39994</v>
      </c>
      <c r="CJ60" s="60">
        <v>40086</v>
      </c>
      <c r="CK60" s="60">
        <v>40178</v>
      </c>
      <c r="CL60" s="60">
        <v>40268</v>
      </c>
      <c r="CM60" s="60">
        <v>40359</v>
      </c>
      <c r="CN60" s="60">
        <v>40451</v>
      </c>
      <c r="CO60" s="60">
        <v>40543</v>
      </c>
      <c r="CP60" s="60">
        <v>40633</v>
      </c>
      <c r="CQ60" s="60">
        <v>40724</v>
      </c>
      <c r="CR60" s="60">
        <v>40816</v>
      </c>
      <c r="CS60" s="60">
        <v>40908</v>
      </c>
      <c r="CT60" s="60">
        <v>40999</v>
      </c>
      <c r="CU60" s="60">
        <v>41090</v>
      </c>
      <c r="CV60" s="60">
        <v>41182</v>
      </c>
      <c r="CW60" s="60">
        <v>41274</v>
      </c>
      <c r="CX60" s="61">
        <v>41364</v>
      </c>
      <c r="CY60" s="61">
        <v>41455</v>
      </c>
      <c r="CZ60" s="61">
        <v>41547</v>
      </c>
      <c r="DA60" s="61">
        <v>41639</v>
      </c>
      <c r="DB60" s="61">
        <v>41729</v>
      </c>
      <c r="DC60" s="61">
        <v>41820</v>
      </c>
      <c r="DD60" s="61">
        <v>41912</v>
      </c>
      <c r="DE60" s="61">
        <v>42004</v>
      </c>
      <c r="DF60" s="61">
        <v>42094</v>
      </c>
      <c r="DG60" s="61">
        <v>42185</v>
      </c>
      <c r="DH60" s="61">
        <v>42277</v>
      </c>
      <c r="DI60" s="61">
        <v>42369</v>
      </c>
      <c r="DJ60" s="61">
        <v>42460</v>
      </c>
      <c r="DK60" s="61">
        <v>42551</v>
      </c>
      <c r="DL60" s="61">
        <v>42643</v>
      </c>
      <c r="DM60" s="61">
        <v>42735</v>
      </c>
      <c r="DN60" s="61">
        <v>42825</v>
      </c>
      <c r="DO60" s="61">
        <v>42916</v>
      </c>
      <c r="DP60" s="61">
        <v>43008</v>
      </c>
      <c r="DQ60" s="61">
        <v>43100</v>
      </c>
      <c r="DR60" s="61">
        <v>43190</v>
      </c>
    </row>
    <row r="61" spans="1:122" x14ac:dyDescent="0.25">
      <c r="A61" s="8" t="s">
        <v>113</v>
      </c>
      <c r="B61" s="56" t="s">
        <v>155</v>
      </c>
      <c r="C61" s="46" t="s">
        <v>135</v>
      </c>
      <c r="D61" s="8" t="s">
        <v>141</v>
      </c>
      <c r="E61" s="8" t="s">
        <v>147</v>
      </c>
      <c r="F61" s="8" t="s">
        <v>151</v>
      </c>
      <c r="G61" s="8">
        <v>35620</v>
      </c>
      <c r="H61" s="53">
        <v>33694</v>
      </c>
      <c r="I61" s="54">
        <v>43284.629861111112</v>
      </c>
      <c r="J61" s="90"/>
      <c r="K61" s="90"/>
      <c r="L61" s="90"/>
      <c r="M61" s="90"/>
      <c r="N61" s="90"/>
      <c r="O61" s="90"/>
      <c r="P61" s="90"/>
      <c r="Q61" s="90"/>
      <c r="R61" s="55">
        <v>1664.3797209921099</v>
      </c>
      <c r="S61" s="55">
        <v>1616.5031729957</v>
      </c>
      <c r="T61" s="55">
        <v>1620.5751975620999</v>
      </c>
      <c r="U61" s="55">
        <v>1621.1491872317099</v>
      </c>
      <c r="V61" s="55">
        <v>1668.17866526598</v>
      </c>
      <c r="W61" s="55">
        <v>1701.496806269</v>
      </c>
      <c r="X61" s="55">
        <v>1720.2887027101799</v>
      </c>
      <c r="Y61" s="55">
        <v>1787.9127522143499</v>
      </c>
      <c r="Z61" s="55">
        <v>1805.75920382598</v>
      </c>
      <c r="AA61" s="55">
        <v>1873.47280156337</v>
      </c>
      <c r="AB61" s="55">
        <v>1905.39505846359</v>
      </c>
      <c r="AC61" s="55">
        <v>1963.12007510115</v>
      </c>
      <c r="AD61" s="55">
        <v>1990.19331600192</v>
      </c>
      <c r="AE61" s="55">
        <v>2014.51831375505</v>
      </c>
      <c r="AF61" s="55">
        <v>2007.55614597661</v>
      </c>
      <c r="AG61" s="55">
        <v>2047.8001753033</v>
      </c>
      <c r="AH61" s="55">
        <v>1987.9098903470001</v>
      </c>
      <c r="AI61" s="55">
        <v>2038.12978570326</v>
      </c>
      <c r="AJ61" s="55">
        <v>2100.2107399261699</v>
      </c>
      <c r="AK61" s="55">
        <v>2133.9983119082599</v>
      </c>
      <c r="AL61" s="55">
        <v>2202.0428118529799</v>
      </c>
      <c r="AM61" s="55">
        <v>2228.7290411486301</v>
      </c>
      <c r="AN61" s="55">
        <v>2277.6843119669802</v>
      </c>
      <c r="AO61" s="55">
        <v>2310.9247262186</v>
      </c>
      <c r="AP61" s="55">
        <v>2347.1867156496101</v>
      </c>
      <c r="AQ61" s="55">
        <v>2398.68439615949</v>
      </c>
      <c r="AR61" s="55">
        <v>2426.9335614779002</v>
      </c>
      <c r="AS61" s="55">
        <v>2514.8085898127902</v>
      </c>
      <c r="AT61" s="55">
        <v>2629.9548333410298</v>
      </c>
      <c r="AU61" s="55">
        <v>2671.7123677484501</v>
      </c>
      <c r="AV61" s="55">
        <v>2773.6511602986898</v>
      </c>
      <c r="AW61" s="55">
        <v>2905.9071479711001</v>
      </c>
      <c r="AX61" s="55">
        <v>3067.2155696650102</v>
      </c>
      <c r="AY61" s="55">
        <v>3020.5482167939099</v>
      </c>
      <c r="AZ61" s="55">
        <v>3056.0789479222299</v>
      </c>
      <c r="BA61" s="55">
        <v>3065.8608740069399</v>
      </c>
      <c r="BB61" s="55">
        <v>3124.6495661794802</v>
      </c>
      <c r="BC61" s="55">
        <v>3237.3275267908298</v>
      </c>
      <c r="BD61" s="55">
        <v>3193.4463464228602</v>
      </c>
      <c r="BE61" s="55">
        <v>3245.8045239353301</v>
      </c>
      <c r="BF61" s="55">
        <v>3358.77047236716</v>
      </c>
      <c r="BG61" s="55">
        <v>3456.7351653710498</v>
      </c>
      <c r="BH61" s="55">
        <v>3413.4130872860401</v>
      </c>
      <c r="BI61" s="55">
        <v>3416.8941543103101</v>
      </c>
      <c r="BJ61" s="55">
        <v>3505.62376746779</v>
      </c>
      <c r="BK61" s="55">
        <v>3633.6036769891002</v>
      </c>
      <c r="BL61" s="55">
        <v>3796.68500050992</v>
      </c>
      <c r="BM61" s="55">
        <v>3839.3624431712901</v>
      </c>
      <c r="BN61" s="55">
        <v>3945.0535786169899</v>
      </c>
      <c r="BO61" s="55">
        <v>4101.6770067808402</v>
      </c>
      <c r="BP61" s="55">
        <v>4163.90500260935</v>
      </c>
      <c r="BQ61" s="55">
        <v>4247.48529030186</v>
      </c>
      <c r="BR61" s="55">
        <v>4427.0369710225996</v>
      </c>
      <c r="BS61" s="55">
        <v>4485.5079328626298</v>
      </c>
      <c r="BT61" s="55">
        <v>4526.2349874327501</v>
      </c>
      <c r="BU61" s="55">
        <v>4631.2827529187998</v>
      </c>
      <c r="BV61" s="55">
        <v>4928.33775861503</v>
      </c>
      <c r="BW61" s="55">
        <v>4665.78014952593</v>
      </c>
      <c r="BX61" s="55">
        <v>4531.4461949394499</v>
      </c>
      <c r="BY61" s="55">
        <v>4495.0815485779704</v>
      </c>
      <c r="BZ61" s="55">
        <v>4538.0927286496299</v>
      </c>
      <c r="CA61" s="55">
        <v>4474.6764975710103</v>
      </c>
      <c r="CB61" s="55">
        <v>4440.5910002070204</v>
      </c>
      <c r="CC61" s="55">
        <v>4363.6055458451601</v>
      </c>
      <c r="CD61" s="55">
        <v>4283.1620529727697</v>
      </c>
      <c r="CE61" s="55">
        <v>4279.0752138028301</v>
      </c>
      <c r="CF61" s="55">
        <v>4216.7609454328103</v>
      </c>
      <c r="CG61" s="55">
        <v>3898.2247386496902</v>
      </c>
      <c r="CH61" s="55">
        <v>3724.2727841043202</v>
      </c>
      <c r="CI61" s="55">
        <v>3660.5039578872802</v>
      </c>
      <c r="CJ61" s="55">
        <v>3538.7399720875801</v>
      </c>
      <c r="CK61" s="55">
        <v>3418.69793948385</v>
      </c>
      <c r="CL61" s="55">
        <v>3407.7365155510201</v>
      </c>
      <c r="CM61" s="55">
        <v>3624.7688195906699</v>
      </c>
      <c r="CN61" s="55">
        <v>3484.8534236957298</v>
      </c>
      <c r="CO61" s="55">
        <v>3577.1453035749601</v>
      </c>
      <c r="CP61" s="55">
        <v>3457.8089686544199</v>
      </c>
      <c r="CQ61" s="55">
        <v>3620.8202357113901</v>
      </c>
      <c r="CR61" s="55">
        <v>3681.2577408156999</v>
      </c>
      <c r="CS61" s="55">
        <v>3778.23801079955</v>
      </c>
      <c r="CT61" s="55">
        <v>3950.1529943984901</v>
      </c>
      <c r="CU61" s="55">
        <v>3713.0188246436901</v>
      </c>
      <c r="CV61" s="55">
        <v>3718.3387006568801</v>
      </c>
      <c r="CW61" s="55">
        <v>3827.9634634915101</v>
      </c>
      <c r="CX61" s="55">
        <v>3994.33782745177</v>
      </c>
      <c r="CY61" s="55">
        <v>4085.8046534626501</v>
      </c>
      <c r="CZ61" s="55">
        <v>4144.5843547969298</v>
      </c>
      <c r="DA61" s="55">
        <v>4084.8056014835502</v>
      </c>
      <c r="DB61" s="55">
        <v>4067.4605086138099</v>
      </c>
      <c r="DC61" s="55">
        <v>4301.66892810643</v>
      </c>
      <c r="DD61" s="55">
        <v>4326.2211121684804</v>
      </c>
      <c r="DE61" s="55">
        <v>4316.3732708474799</v>
      </c>
      <c r="DF61" s="55">
        <v>4227.3325856902602</v>
      </c>
      <c r="DG61" s="55">
        <v>4281.5940352778598</v>
      </c>
      <c r="DH61" s="55">
        <v>4393.0424871874702</v>
      </c>
      <c r="DI61" s="55">
        <v>4469.87848107428</v>
      </c>
      <c r="DJ61" s="55">
        <v>4608.1439998835303</v>
      </c>
      <c r="DK61" s="55">
        <v>4532.2332371359198</v>
      </c>
      <c r="DL61" s="55">
        <v>4556.1180809798498</v>
      </c>
      <c r="DM61" s="55">
        <v>4614.1537248958402</v>
      </c>
      <c r="DN61" s="55">
        <v>4794.7134326756996</v>
      </c>
      <c r="DO61" s="55">
        <v>4827.6008555723902</v>
      </c>
      <c r="DP61" s="55">
        <v>4934.6859098718596</v>
      </c>
      <c r="DQ61" s="55">
        <v>5019.9111714663204</v>
      </c>
      <c r="DR61" s="55">
        <v>5079.1869772727296</v>
      </c>
    </row>
    <row r="62" spans="1:122" x14ac:dyDescent="0.25">
      <c r="A62" s="8" t="s">
        <v>114</v>
      </c>
      <c r="B62" s="56" t="s">
        <v>156</v>
      </c>
      <c r="C62" s="46" t="s">
        <v>135</v>
      </c>
      <c r="D62" s="8" t="s">
        <v>141</v>
      </c>
      <c r="E62" s="8" t="s">
        <v>147</v>
      </c>
      <c r="F62" s="8" t="s">
        <v>151</v>
      </c>
      <c r="G62" s="8">
        <v>31080</v>
      </c>
      <c r="H62" s="53">
        <v>33694</v>
      </c>
      <c r="I62" s="54">
        <v>43284.629166666666</v>
      </c>
      <c r="J62" s="90"/>
      <c r="K62" s="90"/>
      <c r="L62" s="90"/>
      <c r="M62" s="90"/>
      <c r="N62" s="90"/>
      <c r="O62" s="90"/>
      <c r="P62" s="90"/>
      <c r="Q62" s="90"/>
      <c r="R62" s="55">
        <v>1232.2451601083501</v>
      </c>
      <c r="S62" s="55">
        <v>1192.1185259101301</v>
      </c>
      <c r="T62" s="55">
        <v>1175.38309080773</v>
      </c>
      <c r="U62" s="55">
        <v>1175.7029176997301</v>
      </c>
      <c r="V62" s="55">
        <v>1171.9518506665499</v>
      </c>
      <c r="W62" s="55">
        <v>1175.60848471293</v>
      </c>
      <c r="X62" s="55">
        <v>1173.54616109517</v>
      </c>
      <c r="Y62" s="55">
        <v>1176.7323287085701</v>
      </c>
      <c r="Z62" s="55">
        <v>1151.5050690599901</v>
      </c>
      <c r="AA62" s="55">
        <v>1189.3777793223501</v>
      </c>
      <c r="AB62" s="55">
        <v>1180.66485207047</v>
      </c>
      <c r="AC62" s="55">
        <v>1203.6159079408501</v>
      </c>
      <c r="AD62" s="55">
        <v>1179.91947118038</v>
      </c>
      <c r="AE62" s="55">
        <v>1153.1999877205999</v>
      </c>
      <c r="AF62" s="55">
        <v>1178.23391911669</v>
      </c>
      <c r="AG62" s="55">
        <v>1216.5499243651</v>
      </c>
      <c r="AH62" s="55">
        <v>1178.1797546683999</v>
      </c>
      <c r="AI62" s="55">
        <v>1213.12900918387</v>
      </c>
      <c r="AJ62" s="55">
        <v>1223.8728382418501</v>
      </c>
      <c r="AK62" s="55">
        <v>1216.7466053160399</v>
      </c>
      <c r="AL62" s="55">
        <v>1253.9230810608601</v>
      </c>
      <c r="AM62" s="55">
        <v>1268.1977145355499</v>
      </c>
      <c r="AN62" s="55">
        <v>1287.0046447106699</v>
      </c>
      <c r="AO62" s="55">
        <v>1296.4601262623401</v>
      </c>
      <c r="AP62" s="55">
        <v>1327.79345703165</v>
      </c>
      <c r="AQ62" s="55">
        <v>1349.3263524543599</v>
      </c>
      <c r="AR62" s="55">
        <v>1363.22487787256</v>
      </c>
      <c r="AS62" s="55">
        <v>1407.31225713966</v>
      </c>
      <c r="AT62" s="55">
        <v>1448.7928810851099</v>
      </c>
      <c r="AU62" s="55">
        <v>1442.7495136612099</v>
      </c>
      <c r="AV62" s="55">
        <v>1487.5141055276199</v>
      </c>
      <c r="AW62" s="55">
        <v>1560.01770459934</v>
      </c>
      <c r="AX62" s="55">
        <v>1642.1973932891699</v>
      </c>
      <c r="AY62" s="55">
        <v>1596.7522486205701</v>
      </c>
      <c r="AZ62" s="55">
        <v>1620.7985391260499</v>
      </c>
      <c r="BA62" s="55">
        <v>1647.2470691721901</v>
      </c>
      <c r="BB62" s="55">
        <v>1765.99661947803</v>
      </c>
      <c r="BC62" s="55">
        <v>1845.43620457218</v>
      </c>
      <c r="BD62" s="55">
        <v>1845.2628241760499</v>
      </c>
      <c r="BE62" s="55">
        <v>1856.6419845937</v>
      </c>
      <c r="BF62" s="55">
        <v>1865.3765577623601</v>
      </c>
      <c r="BG62" s="55">
        <v>1934.1836153710799</v>
      </c>
      <c r="BH62" s="55">
        <v>1906.0302921212599</v>
      </c>
      <c r="BI62" s="55">
        <v>1911.9638162020899</v>
      </c>
      <c r="BJ62" s="55">
        <v>1914.54206198119</v>
      </c>
      <c r="BK62" s="55">
        <v>1962.0652839463301</v>
      </c>
      <c r="BL62" s="55">
        <v>2037.9605273028999</v>
      </c>
      <c r="BM62" s="55">
        <v>2079.9608708262099</v>
      </c>
      <c r="BN62" s="55">
        <v>2147.77361429655</v>
      </c>
      <c r="BO62" s="55">
        <v>2257.4445019723398</v>
      </c>
      <c r="BP62" s="55">
        <v>2287.7295171877299</v>
      </c>
      <c r="BQ62" s="55">
        <v>2308.0529397308401</v>
      </c>
      <c r="BR62" s="55">
        <v>2375.3028053508601</v>
      </c>
      <c r="BS62" s="55">
        <v>2437.4161841425698</v>
      </c>
      <c r="BT62" s="55">
        <v>2482.2373853438598</v>
      </c>
      <c r="BU62" s="55">
        <v>2550.28662612876</v>
      </c>
      <c r="BV62" s="55">
        <v>2692.32260304805</v>
      </c>
      <c r="BW62" s="55">
        <v>2532.0535995265</v>
      </c>
      <c r="BX62" s="55">
        <v>2471.0181467984298</v>
      </c>
      <c r="BY62" s="55">
        <v>2423.0077082589701</v>
      </c>
      <c r="BZ62" s="55">
        <v>2412.71986554567</v>
      </c>
      <c r="CA62" s="55">
        <v>2371.82297423417</v>
      </c>
      <c r="CB62" s="55">
        <v>2354.6052104835098</v>
      </c>
      <c r="CC62" s="55">
        <v>2288.59214652637</v>
      </c>
      <c r="CD62" s="55">
        <v>2202.9209554171198</v>
      </c>
      <c r="CE62" s="55">
        <v>2188.07917547021</v>
      </c>
      <c r="CF62" s="55">
        <v>2162.6941044989298</v>
      </c>
      <c r="CG62" s="55">
        <v>1996.1354709577699</v>
      </c>
      <c r="CH62" s="55">
        <v>1890.01104855474</v>
      </c>
      <c r="CI62" s="55">
        <v>1850.4481956494601</v>
      </c>
      <c r="CJ62" s="55">
        <v>1741.0154616546299</v>
      </c>
      <c r="CK62" s="55">
        <v>1690.85412936531</v>
      </c>
      <c r="CL62" s="55">
        <v>1710.1419692336301</v>
      </c>
      <c r="CM62" s="55">
        <v>1770.48656859022</v>
      </c>
      <c r="CN62" s="55">
        <v>1688.2370167448901</v>
      </c>
      <c r="CO62" s="55">
        <v>1737.99183819019</v>
      </c>
      <c r="CP62" s="55">
        <v>1690.357353137</v>
      </c>
      <c r="CQ62" s="55">
        <v>1730.5212888528699</v>
      </c>
      <c r="CR62" s="55">
        <v>1787.06734543624</v>
      </c>
      <c r="CS62" s="55">
        <v>1826.39501196432</v>
      </c>
      <c r="CT62" s="55">
        <v>1860.5835734587099</v>
      </c>
      <c r="CU62" s="55">
        <v>1792.4670513274</v>
      </c>
      <c r="CV62" s="55">
        <v>1810.3166996572199</v>
      </c>
      <c r="CW62" s="55">
        <v>1838.2351416818401</v>
      </c>
      <c r="CX62" s="55">
        <v>1857.11832617096</v>
      </c>
      <c r="CY62" s="55">
        <v>1895.36576826582</v>
      </c>
      <c r="CZ62" s="55">
        <v>1898.26576780657</v>
      </c>
      <c r="DA62" s="55">
        <v>1870.90188939163</v>
      </c>
      <c r="DB62" s="55">
        <v>1891.2999635865101</v>
      </c>
      <c r="DC62" s="55">
        <v>1978.2601562161201</v>
      </c>
      <c r="DD62" s="55">
        <v>1975.4434317969501</v>
      </c>
      <c r="DE62" s="55">
        <v>1992.14736775187</v>
      </c>
      <c r="DF62" s="55">
        <v>2007.28320108708</v>
      </c>
      <c r="DG62" s="55">
        <v>2051.90518883093</v>
      </c>
      <c r="DH62" s="55">
        <v>2076.27928567668</v>
      </c>
      <c r="DI62" s="55">
        <v>2108.22472176172</v>
      </c>
      <c r="DJ62" s="55">
        <v>2169.55783817868</v>
      </c>
      <c r="DK62" s="55">
        <v>2122.03336896991</v>
      </c>
      <c r="DL62" s="55">
        <v>2151.85455934948</v>
      </c>
      <c r="DM62" s="55">
        <v>2179.1483409867301</v>
      </c>
      <c r="DN62" s="55">
        <v>2272.7515758703298</v>
      </c>
      <c r="DO62" s="55">
        <v>2307.07501506057</v>
      </c>
      <c r="DP62" s="55">
        <v>2372.0249957965898</v>
      </c>
      <c r="DQ62" s="55">
        <v>2396.8249895736099</v>
      </c>
      <c r="DR62" s="55">
        <v>2388.1053137234599</v>
      </c>
    </row>
    <row r="63" spans="1:122" x14ac:dyDescent="0.25">
      <c r="A63" s="8" t="s">
        <v>115</v>
      </c>
      <c r="B63" s="56" t="s">
        <v>157</v>
      </c>
      <c r="C63" s="46" t="s">
        <v>135</v>
      </c>
      <c r="D63" s="8" t="s">
        <v>141</v>
      </c>
      <c r="E63" s="8" t="s">
        <v>147</v>
      </c>
      <c r="F63" s="8" t="s">
        <v>151</v>
      </c>
      <c r="G63" s="8">
        <v>16980</v>
      </c>
      <c r="H63" s="53">
        <v>33694</v>
      </c>
      <c r="I63" s="54">
        <v>43284.629166666666</v>
      </c>
      <c r="J63" s="90"/>
      <c r="K63" s="90"/>
      <c r="L63" s="90"/>
      <c r="M63" s="90"/>
      <c r="N63" s="90"/>
      <c r="O63" s="90"/>
      <c r="P63" s="90"/>
      <c r="Q63" s="90"/>
      <c r="R63" s="55">
        <v>1025.9701986058101</v>
      </c>
      <c r="S63" s="55">
        <v>1003.8101143436101</v>
      </c>
      <c r="T63" s="55">
        <v>1049.9120661837801</v>
      </c>
      <c r="U63" s="55">
        <v>1057.9046546714601</v>
      </c>
      <c r="V63" s="55">
        <v>1077.9911858149201</v>
      </c>
      <c r="W63" s="55">
        <v>1104.3332950609699</v>
      </c>
      <c r="X63" s="55">
        <v>1102.8968754696</v>
      </c>
      <c r="Y63" s="55">
        <v>1140.37551858302</v>
      </c>
      <c r="Z63" s="55">
        <v>1153.4137686601</v>
      </c>
      <c r="AA63" s="55">
        <v>1228.95920146398</v>
      </c>
      <c r="AB63" s="55">
        <v>1240.0905763020201</v>
      </c>
      <c r="AC63" s="55">
        <v>1291.99336179017</v>
      </c>
      <c r="AD63" s="55">
        <v>1324.3933252485599</v>
      </c>
      <c r="AE63" s="55">
        <v>1304.1935399577001</v>
      </c>
      <c r="AF63" s="55">
        <v>1314.01331988487</v>
      </c>
      <c r="AG63" s="55">
        <v>1345.3663791249</v>
      </c>
      <c r="AH63" s="55">
        <v>1312.0844429528099</v>
      </c>
      <c r="AI63" s="55">
        <v>1324.17566109631</v>
      </c>
      <c r="AJ63" s="55">
        <v>1372.2690867751801</v>
      </c>
      <c r="AK63" s="55">
        <v>1378.47787795368</v>
      </c>
      <c r="AL63" s="55">
        <v>1433.4885049409199</v>
      </c>
      <c r="AM63" s="55">
        <v>1451.82737235579</v>
      </c>
      <c r="AN63" s="55">
        <v>1464.8534089468501</v>
      </c>
      <c r="AO63" s="55">
        <v>1473.4183916371101</v>
      </c>
      <c r="AP63" s="55">
        <v>1484.0389854442401</v>
      </c>
      <c r="AQ63" s="55">
        <v>1498.0673241003001</v>
      </c>
      <c r="AR63" s="55">
        <v>1503.69850409682</v>
      </c>
      <c r="AS63" s="55">
        <v>1525.0667731952699</v>
      </c>
      <c r="AT63" s="55">
        <v>1529.9354302215099</v>
      </c>
      <c r="AU63" s="55">
        <v>1569.2625611057799</v>
      </c>
      <c r="AV63" s="55">
        <v>1562.4929247984801</v>
      </c>
      <c r="AW63" s="55">
        <v>1637.40376261039</v>
      </c>
      <c r="AX63" s="55">
        <v>1747.1365387307201</v>
      </c>
      <c r="AY63" s="55">
        <v>1685.4495926520999</v>
      </c>
      <c r="AZ63" s="55">
        <v>1699.9832114708499</v>
      </c>
      <c r="BA63" s="55">
        <v>1728.99309761427</v>
      </c>
      <c r="BB63" s="55">
        <v>1787.84714547201</v>
      </c>
      <c r="BC63" s="55">
        <v>1848.17194924776</v>
      </c>
      <c r="BD63" s="55">
        <v>1826.1193338513899</v>
      </c>
      <c r="BE63" s="55">
        <v>1850.86206937522</v>
      </c>
      <c r="BF63" s="55">
        <v>1868.0504991676901</v>
      </c>
      <c r="BG63" s="55">
        <v>1877.28760392852</v>
      </c>
      <c r="BH63" s="55">
        <v>1866.1037408674399</v>
      </c>
      <c r="BI63" s="55">
        <v>1845.7067041627499</v>
      </c>
      <c r="BJ63" s="55">
        <v>1855.02031708748</v>
      </c>
      <c r="BK63" s="55">
        <v>1952.58065994754</v>
      </c>
      <c r="BL63" s="55">
        <v>2025.02142618671</v>
      </c>
      <c r="BM63" s="55">
        <v>2026.83229263663</v>
      </c>
      <c r="BN63" s="55">
        <v>2067.7462450507601</v>
      </c>
      <c r="BO63" s="55">
        <v>2140.1703022818101</v>
      </c>
      <c r="BP63" s="55">
        <v>2114.6423339774901</v>
      </c>
      <c r="BQ63" s="55">
        <v>2119.8337644234298</v>
      </c>
      <c r="BR63" s="55">
        <v>2154.2984224985598</v>
      </c>
      <c r="BS63" s="55">
        <v>2213.14141476236</v>
      </c>
      <c r="BT63" s="55">
        <v>2189.8974143836499</v>
      </c>
      <c r="BU63" s="55">
        <v>2250.0039428844898</v>
      </c>
      <c r="BV63" s="55">
        <v>2352.2943664161799</v>
      </c>
      <c r="BW63" s="55">
        <v>2226.37792260069</v>
      </c>
      <c r="BX63" s="55">
        <v>2168.0614733232501</v>
      </c>
      <c r="BY63" s="55">
        <v>2165.52322237916</v>
      </c>
      <c r="BZ63" s="55">
        <v>2202.5565680159002</v>
      </c>
      <c r="CA63" s="55">
        <v>2133.9159584142099</v>
      </c>
      <c r="CB63" s="55">
        <v>2107.4345441342098</v>
      </c>
      <c r="CC63" s="55">
        <v>2057.3346438626299</v>
      </c>
      <c r="CD63" s="55">
        <v>2007.3501760368699</v>
      </c>
      <c r="CE63" s="55">
        <v>2006.11384376461</v>
      </c>
      <c r="CF63" s="55">
        <v>2010.17883808138</v>
      </c>
      <c r="CG63" s="55">
        <v>1859.93148155582</v>
      </c>
      <c r="CH63" s="55">
        <v>1777.13661305612</v>
      </c>
      <c r="CI63" s="55">
        <v>1761.2629123450399</v>
      </c>
      <c r="CJ63" s="55">
        <v>1697.06456049178</v>
      </c>
      <c r="CK63" s="55">
        <v>1605.8924871176901</v>
      </c>
      <c r="CL63" s="55">
        <v>1613.4408770089999</v>
      </c>
      <c r="CM63" s="55">
        <v>1707.16877279973</v>
      </c>
      <c r="CN63" s="55">
        <v>1644.55641201658</v>
      </c>
      <c r="CO63" s="55">
        <v>1690.89697121827</v>
      </c>
      <c r="CP63" s="55">
        <v>1673.1387630942399</v>
      </c>
      <c r="CQ63" s="55">
        <v>1714.6773368551601</v>
      </c>
      <c r="CR63" s="55">
        <v>1724.1826845923699</v>
      </c>
      <c r="CS63" s="55">
        <v>1739.4027798832699</v>
      </c>
      <c r="CT63" s="55">
        <v>1752.29905236017</v>
      </c>
      <c r="CU63" s="55">
        <v>1699.2333323504399</v>
      </c>
      <c r="CV63" s="55">
        <v>1758.5730550524099</v>
      </c>
      <c r="CW63" s="55">
        <v>1826.0114274463999</v>
      </c>
      <c r="CX63" s="55">
        <v>1865.19531939741</v>
      </c>
      <c r="CY63" s="55">
        <v>1905.1322266700099</v>
      </c>
      <c r="CZ63" s="55">
        <v>1931.94123388105</v>
      </c>
      <c r="DA63" s="55">
        <v>1903.0513780331501</v>
      </c>
      <c r="DB63" s="55">
        <v>1915.1349284694099</v>
      </c>
      <c r="DC63" s="55">
        <v>2035.7029746245601</v>
      </c>
      <c r="DD63" s="55">
        <v>2043.44440196749</v>
      </c>
      <c r="DE63" s="55">
        <v>2072.3601411781901</v>
      </c>
      <c r="DF63" s="55">
        <v>2081.3336510157801</v>
      </c>
      <c r="DG63" s="55">
        <v>2138.2482391457002</v>
      </c>
      <c r="DH63" s="55">
        <v>2185.5292954493202</v>
      </c>
      <c r="DI63" s="55">
        <v>2210.1343000575298</v>
      </c>
      <c r="DJ63" s="55">
        <v>2252.4770686479801</v>
      </c>
      <c r="DK63" s="55">
        <v>2226.4544810879402</v>
      </c>
      <c r="DL63" s="55">
        <v>2242.6619210714698</v>
      </c>
      <c r="DM63" s="55">
        <v>2286.78852380117</v>
      </c>
      <c r="DN63" s="55">
        <v>2394.2183166063</v>
      </c>
      <c r="DO63" s="55">
        <v>2414.7389909029198</v>
      </c>
      <c r="DP63" s="55">
        <v>2468.93215397945</v>
      </c>
      <c r="DQ63" s="55">
        <v>2533.4244953665998</v>
      </c>
      <c r="DR63" s="55">
        <v>2491.5601154045798</v>
      </c>
    </row>
    <row r="64" spans="1:122" x14ac:dyDescent="0.25">
      <c r="A64" s="45" t="s">
        <v>116</v>
      </c>
      <c r="B64" s="56" t="s">
        <v>158</v>
      </c>
      <c r="C64" s="46" t="s">
        <v>135</v>
      </c>
      <c r="D64" s="8" t="s">
        <v>141</v>
      </c>
      <c r="E64" s="8" t="s">
        <v>147</v>
      </c>
      <c r="F64" s="8" t="s">
        <v>151</v>
      </c>
      <c r="G64" s="8">
        <v>37980</v>
      </c>
      <c r="H64" s="53">
        <v>33694</v>
      </c>
      <c r="I64" s="54">
        <v>43284.629861111112</v>
      </c>
      <c r="J64" s="90"/>
      <c r="K64" s="90"/>
      <c r="L64" s="90"/>
      <c r="M64" s="90"/>
      <c r="N64" s="90"/>
      <c r="O64" s="90"/>
      <c r="P64" s="90"/>
      <c r="Q64" s="90"/>
      <c r="R64" s="55">
        <v>647.925491963833</v>
      </c>
      <c r="S64" s="55">
        <v>631.04490927880704</v>
      </c>
      <c r="T64" s="55">
        <v>636.85099700143098</v>
      </c>
      <c r="U64" s="55">
        <v>643.40289793722502</v>
      </c>
      <c r="V64" s="55">
        <v>663.92634824074901</v>
      </c>
      <c r="W64" s="55">
        <v>679.42311698215497</v>
      </c>
      <c r="X64" s="55">
        <v>691.479389505992</v>
      </c>
      <c r="Y64" s="55">
        <v>718.58007249933905</v>
      </c>
      <c r="Z64" s="55">
        <v>726.84630389191705</v>
      </c>
      <c r="AA64" s="55">
        <v>763.492589808503</v>
      </c>
      <c r="AB64" s="55">
        <v>774.96042254136</v>
      </c>
      <c r="AC64" s="55">
        <v>801.76405065741801</v>
      </c>
      <c r="AD64" s="55">
        <v>801.96740837432196</v>
      </c>
      <c r="AE64" s="55">
        <v>788.24643884438001</v>
      </c>
      <c r="AF64" s="55">
        <v>787.528809497206</v>
      </c>
      <c r="AG64" s="55">
        <v>809.04963236667004</v>
      </c>
      <c r="AH64" s="55">
        <v>791.71586961409503</v>
      </c>
      <c r="AI64" s="55">
        <v>827.26014521281604</v>
      </c>
      <c r="AJ64" s="55">
        <v>845.09544203614303</v>
      </c>
      <c r="AK64" s="55">
        <v>849.25896170554404</v>
      </c>
      <c r="AL64" s="55">
        <v>858.14427772886495</v>
      </c>
      <c r="AM64" s="55">
        <v>855.89352556178903</v>
      </c>
      <c r="AN64" s="55">
        <v>869.86341569742103</v>
      </c>
      <c r="AO64" s="55">
        <v>861.23940777718701</v>
      </c>
      <c r="AP64" s="55">
        <v>880.45780761656897</v>
      </c>
      <c r="AQ64" s="55">
        <v>892.27937078186699</v>
      </c>
      <c r="AR64" s="55">
        <v>904.94170118862598</v>
      </c>
      <c r="AS64" s="55">
        <v>950.15054913705103</v>
      </c>
      <c r="AT64" s="55">
        <v>983.17845584372299</v>
      </c>
      <c r="AU64" s="55">
        <v>984.46448124001301</v>
      </c>
      <c r="AV64" s="55">
        <v>1000.31239763785</v>
      </c>
      <c r="AW64" s="55">
        <v>1049.53147056956</v>
      </c>
      <c r="AX64" s="55">
        <v>1062.40426857239</v>
      </c>
      <c r="AY64" s="55">
        <v>1018.04677971093</v>
      </c>
      <c r="AZ64" s="55">
        <v>1014.35579145142</v>
      </c>
      <c r="BA64" s="55">
        <v>1009.4084671291</v>
      </c>
      <c r="BB64" s="55">
        <v>1017.29903550789</v>
      </c>
      <c r="BC64" s="55">
        <v>1048.60276407008</v>
      </c>
      <c r="BD64" s="55">
        <v>1033.5598262748899</v>
      </c>
      <c r="BE64" s="55">
        <v>1053.7189989434801</v>
      </c>
      <c r="BF64" s="55">
        <v>1079.82027610866</v>
      </c>
      <c r="BG64" s="55">
        <v>1112.65096721746</v>
      </c>
      <c r="BH64" s="55">
        <v>1099.41605259827</v>
      </c>
      <c r="BI64" s="55">
        <v>1109.1839460306201</v>
      </c>
      <c r="BJ64" s="55">
        <v>1133.9285076822</v>
      </c>
      <c r="BK64" s="55">
        <v>1172.91170628894</v>
      </c>
      <c r="BL64" s="55">
        <v>1223.0106184584299</v>
      </c>
      <c r="BM64" s="55">
        <v>1233.5600234630799</v>
      </c>
      <c r="BN64" s="55">
        <v>1280.70211958666</v>
      </c>
      <c r="BO64" s="55">
        <v>1330.15076521319</v>
      </c>
      <c r="BP64" s="55">
        <v>1344.8947777122801</v>
      </c>
      <c r="BQ64" s="55">
        <v>1382.19592851163</v>
      </c>
      <c r="BR64" s="55">
        <v>1447.41703799535</v>
      </c>
      <c r="BS64" s="55">
        <v>1456.1509456791</v>
      </c>
      <c r="BT64" s="55">
        <v>1470.5405967301199</v>
      </c>
      <c r="BU64" s="55">
        <v>1501.4481129707899</v>
      </c>
      <c r="BV64" s="55">
        <v>1584.8648173674901</v>
      </c>
      <c r="BW64" s="55">
        <v>1493.4741851722799</v>
      </c>
      <c r="BX64" s="55">
        <v>1451.71134946041</v>
      </c>
      <c r="BY64" s="55">
        <v>1442.7836059123099</v>
      </c>
      <c r="BZ64" s="55">
        <v>1477.92875506423</v>
      </c>
      <c r="CA64" s="55">
        <v>1449.00787229307</v>
      </c>
      <c r="CB64" s="55">
        <v>1444.49362704849</v>
      </c>
      <c r="CC64" s="55">
        <v>1419.77387821193</v>
      </c>
      <c r="CD64" s="55">
        <v>1394.28203769786</v>
      </c>
      <c r="CE64" s="55">
        <v>1391.4354084696399</v>
      </c>
      <c r="CF64" s="55">
        <v>1367.16065685276</v>
      </c>
      <c r="CG64" s="55">
        <v>1248.6883237321599</v>
      </c>
      <c r="CH64" s="55">
        <v>1188.2197681697401</v>
      </c>
      <c r="CI64" s="55">
        <v>1166.8246972721099</v>
      </c>
      <c r="CJ64" s="55">
        <v>1131.6071285626699</v>
      </c>
      <c r="CK64" s="55">
        <v>1103.0872171328399</v>
      </c>
      <c r="CL64" s="55">
        <v>1108.10098335832</v>
      </c>
      <c r="CM64" s="55">
        <v>1189.6405249065201</v>
      </c>
      <c r="CN64" s="55">
        <v>1141.12064860646</v>
      </c>
      <c r="CO64" s="55">
        <v>1170.0818474129901</v>
      </c>
      <c r="CP64" s="55">
        <v>1127.23061268898</v>
      </c>
      <c r="CQ64" s="55">
        <v>1165.8931706641899</v>
      </c>
      <c r="CR64" s="55">
        <v>1181.7125878839199</v>
      </c>
      <c r="CS64" s="55">
        <v>1203.74173534631</v>
      </c>
      <c r="CT64" s="55">
        <v>1245.4604365458499</v>
      </c>
      <c r="CU64" s="55">
        <v>1182.6800635939301</v>
      </c>
      <c r="CV64" s="55">
        <v>1193.9092556303899</v>
      </c>
      <c r="CW64" s="55">
        <v>1241.6428400350101</v>
      </c>
      <c r="CX64" s="55">
        <v>1285.3049576385299</v>
      </c>
      <c r="CY64" s="55">
        <v>1312.0331543290599</v>
      </c>
      <c r="CZ64" s="55">
        <v>1319.64431719511</v>
      </c>
      <c r="DA64" s="55">
        <v>1287.9548238254999</v>
      </c>
      <c r="DB64" s="55">
        <v>1273.5571337813001</v>
      </c>
      <c r="DC64" s="55">
        <v>1333.81359969352</v>
      </c>
      <c r="DD64" s="55">
        <v>1337.12797003988</v>
      </c>
      <c r="DE64" s="55">
        <v>1334.9270168543801</v>
      </c>
      <c r="DF64" s="55">
        <v>1318.89309986789</v>
      </c>
      <c r="DG64" s="55">
        <v>1344.74865785011</v>
      </c>
      <c r="DH64" s="55">
        <v>1370.0259358605999</v>
      </c>
      <c r="DI64" s="55">
        <v>1384.3449482977901</v>
      </c>
      <c r="DJ64" s="55">
        <v>1417.0856431793</v>
      </c>
      <c r="DK64" s="55">
        <v>1390.53614092766</v>
      </c>
      <c r="DL64" s="55">
        <v>1391.6948570928701</v>
      </c>
      <c r="DM64" s="55">
        <v>1404.43727460833</v>
      </c>
      <c r="DN64" s="55">
        <v>1452.3389907129899</v>
      </c>
      <c r="DO64" s="55">
        <v>1453.32552781253</v>
      </c>
      <c r="DP64" s="55">
        <v>1486.88357156652</v>
      </c>
      <c r="DQ64" s="55">
        <v>1517.5902282638301</v>
      </c>
      <c r="DR64" s="55">
        <v>1529.51628774543</v>
      </c>
    </row>
    <row r="65" spans="1:122" x14ac:dyDescent="0.25">
      <c r="A65" s="8" t="s">
        <v>117</v>
      </c>
      <c r="B65" s="56" t="s">
        <v>159</v>
      </c>
      <c r="C65" s="46" t="s">
        <v>135</v>
      </c>
      <c r="D65" s="8" t="s">
        <v>141</v>
      </c>
      <c r="E65" s="8" t="s">
        <v>147</v>
      </c>
      <c r="F65" s="8" t="s">
        <v>151</v>
      </c>
      <c r="G65" s="8">
        <v>19820</v>
      </c>
      <c r="H65" s="53">
        <v>33694</v>
      </c>
      <c r="I65" s="54">
        <v>43284.629166666666</v>
      </c>
      <c r="J65" s="90"/>
      <c r="K65" s="90"/>
      <c r="L65" s="90"/>
      <c r="M65" s="90"/>
      <c r="N65" s="90"/>
      <c r="O65" s="90"/>
      <c r="P65" s="90"/>
      <c r="Q65" s="90"/>
      <c r="R65" s="55">
        <v>549.98477926642101</v>
      </c>
      <c r="S65" s="55">
        <v>540.10084970749995</v>
      </c>
      <c r="T65" s="55">
        <v>544.811408199021</v>
      </c>
      <c r="U65" s="55">
        <v>545.87083775583096</v>
      </c>
      <c r="V65" s="55">
        <v>575.96807030258697</v>
      </c>
      <c r="W65" s="55">
        <v>593.97418010154604</v>
      </c>
      <c r="X65" s="55">
        <v>617.99075541704997</v>
      </c>
      <c r="Y65" s="55">
        <v>648.51171702508304</v>
      </c>
      <c r="Z65" s="55">
        <v>655.20491495234603</v>
      </c>
      <c r="AA65" s="55">
        <v>698.47758210601205</v>
      </c>
      <c r="AB65" s="55">
        <v>706.05835505239304</v>
      </c>
      <c r="AC65" s="55">
        <v>736.60023875673699</v>
      </c>
      <c r="AD65" s="55">
        <v>715.27397837747299</v>
      </c>
      <c r="AE65" s="55">
        <v>706.73706023980901</v>
      </c>
      <c r="AF65" s="55">
        <v>720.97401705237803</v>
      </c>
      <c r="AG65" s="55">
        <v>746.75410315099305</v>
      </c>
      <c r="AH65" s="55">
        <v>736.631612581279</v>
      </c>
      <c r="AI65" s="55">
        <v>761.16224877423394</v>
      </c>
      <c r="AJ65" s="55">
        <v>774.88922502895298</v>
      </c>
      <c r="AK65" s="55">
        <v>779.31196768273298</v>
      </c>
      <c r="AL65" s="55">
        <v>778.610035440395</v>
      </c>
      <c r="AM65" s="55">
        <v>802.55665465809</v>
      </c>
      <c r="AN65" s="55">
        <v>809.49884325113499</v>
      </c>
      <c r="AO65" s="55">
        <v>826.96862298154701</v>
      </c>
      <c r="AP65" s="55">
        <v>843.53991144415204</v>
      </c>
      <c r="AQ65" s="55">
        <v>840.43029125947601</v>
      </c>
      <c r="AR65" s="55">
        <v>850.39063758250097</v>
      </c>
      <c r="AS65" s="55">
        <v>861.31459682885998</v>
      </c>
      <c r="AT65" s="55">
        <v>883.11462009914499</v>
      </c>
      <c r="AU65" s="55">
        <v>882.01959661310298</v>
      </c>
      <c r="AV65" s="55">
        <v>883.27347286741497</v>
      </c>
      <c r="AW65" s="55">
        <v>893.81219070245197</v>
      </c>
      <c r="AX65" s="55">
        <v>938.73884217844102</v>
      </c>
      <c r="AY65" s="55">
        <v>916.50338206516903</v>
      </c>
      <c r="AZ65" s="55">
        <v>921.26024444661596</v>
      </c>
      <c r="BA65" s="55">
        <v>932.67128269695297</v>
      </c>
      <c r="BB65" s="55">
        <v>954.47710883565196</v>
      </c>
      <c r="BC65" s="55">
        <v>987.85084016094504</v>
      </c>
      <c r="BD65" s="55">
        <v>960.00255060515201</v>
      </c>
      <c r="BE65" s="55">
        <v>957.12812490461295</v>
      </c>
      <c r="BF65" s="55">
        <v>991.98743654540306</v>
      </c>
      <c r="BG65" s="55">
        <v>997.31709914015403</v>
      </c>
      <c r="BH65" s="55">
        <v>996.74743838309496</v>
      </c>
      <c r="BI65" s="55">
        <v>985.15757393753302</v>
      </c>
      <c r="BJ65" s="55">
        <v>987.05407019505196</v>
      </c>
      <c r="BK65" s="55">
        <v>1001.8684496672701</v>
      </c>
      <c r="BL65" s="55">
        <v>1035.91700004977</v>
      </c>
      <c r="BM65" s="55">
        <v>1043.3958900391201</v>
      </c>
      <c r="BN65" s="55">
        <v>1055.1384145263801</v>
      </c>
      <c r="BO65" s="55">
        <v>1091.3085522588001</v>
      </c>
      <c r="BP65" s="55">
        <v>1090.2480652172701</v>
      </c>
      <c r="BQ65" s="55">
        <v>1043.0186892909701</v>
      </c>
      <c r="BR65" s="55">
        <v>1066.53099572819</v>
      </c>
      <c r="BS65" s="55">
        <v>1058.1102122330401</v>
      </c>
      <c r="BT65" s="55">
        <v>1027.92952912433</v>
      </c>
      <c r="BU65" s="55">
        <v>1032.5815908178699</v>
      </c>
      <c r="BV65" s="55">
        <v>1071.58676826837</v>
      </c>
      <c r="BW65" s="55">
        <v>996.18233714374196</v>
      </c>
      <c r="BX65" s="55">
        <v>939.411128121557</v>
      </c>
      <c r="BY65" s="55">
        <v>907.003793440246</v>
      </c>
      <c r="BZ65" s="55">
        <v>895.89569757456195</v>
      </c>
      <c r="CA65" s="55">
        <v>852.76472578442895</v>
      </c>
      <c r="CB65" s="55">
        <v>861.42734742831306</v>
      </c>
      <c r="CC65" s="55">
        <v>840.65735545616599</v>
      </c>
      <c r="CD65" s="55">
        <v>827.67251227115196</v>
      </c>
      <c r="CE65" s="55">
        <v>826.11911609070103</v>
      </c>
      <c r="CF65" s="55">
        <v>825.23430737198805</v>
      </c>
      <c r="CG65" s="55">
        <v>768.39824778783498</v>
      </c>
      <c r="CH65" s="55">
        <v>739.38732040926095</v>
      </c>
      <c r="CI65" s="55">
        <v>738.59516642474</v>
      </c>
      <c r="CJ65" s="55">
        <v>717.98507245175699</v>
      </c>
      <c r="CK65" s="55">
        <v>697.55008324819505</v>
      </c>
      <c r="CL65" s="55">
        <v>715.01712252904395</v>
      </c>
      <c r="CM65" s="55">
        <v>784.96009574899699</v>
      </c>
      <c r="CN65" s="55">
        <v>758.288962200828</v>
      </c>
      <c r="CO65" s="55">
        <v>784.41118040307697</v>
      </c>
      <c r="CP65" s="55">
        <v>762.16976378874097</v>
      </c>
      <c r="CQ65" s="55">
        <v>797.00255629419701</v>
      </c>
      <c r="CR65" s="55">
        <v>821.40942605503596</v>
      </c>
      <c r="CS65" s="55">
        <v>828.62223130105497</v>
      </c>
      <c r="CT65" s="55">
        <v>845.27503123976101</v>
      </c>
      <c r="CU65" s="55">
        <v>826.911366116664</v>
      </c>
      <c r="CV65" s="55">
        <v>852.809280041992</v>
      </c>
      <c r="CW65" s="55">
        <v>882.55530338603501</v>
      </c>
      <c r="CX65" s="55">
        <v>920.674785747383</v>
      </c>
      <c r="CY65" s="55">
        <v>939.09332325910896</v>
      </c>
      <c r="CZ65" s="55">
        <v>963.55253285308197</v>
      </c>
      <c r="DA65" s="55">
        <v>949.45788176403403</v>
      </c>
      <c r="DB65" s="55">
        <v>961.03350660640399</v>
      </c>
      <c r="DC65" s="55">
        <v>1017.64005059397</v>
      </c>
      <c r="DD65" s="55">
        <v>1002.8860432845599</v>
      </c>
      <c r="DE65" s="55">
        <v>1036.8127838554001</v>
      </c>
      <c r="DF65" s="55">
        <v>1020.77416105065</v>
      </c>
      <c r="DG65" s="55">
        <v>1046.68315971433</v>
      </c>
      <c r="DH65" s="55">
        <v>1069.9984109136401</v>
      </c>
      <c r="DI65" s="55">
        <v>1086.2923844304901</v>
      </c>
      <c r="DJ65" s="55">
        <v>1111.11333664734</v>
      </c>
      <c r="DK65" s="55">
        <v>1090.5890689124999</v>
      </c>
      <c r="DL65" s="55">
        <v>1100.78126652688</v>
      </c>
      <c r="DM65" s="55">
        <v>1114.5672002296801</v>
      </c>
      <c r="DN65" s="55">
        <v>1161.1828750391901</v>
      </c>
      <c r="DO65" s="55">
        <v>1172.49241263967</v>
      </c>
      <c r="DP65" s="55">
        <v>1195.12633679698</v>
      </c>
      <c r="DQ65" s="55">
        <v>1215.32055693554</v>
      </c>
      <c r="DR65" s="55">
        <v>1234.8627244741199</v>
      </c>
    </row>
    <row r="66" spans="1:122" x14ac:dyDescent="0.25">
      <c r="A66" s="6" t="s">
        <v>118</v>
      </c>
      <c r="B66" s="57" t="s">
        <v>155</v>
      </c>
      <c r="C66" s="52" t="s">
        <v>136</v>
      </c>
      <c r="D66" s="6" t="s">
        <v>142</v>
      </c>
      <c r="E66" s="6" t="s">
        <v>147</v>
      </c>
      <c r="F66" s="6" t="s">
        <v>152</v>
      </c>
      <c r="G66" s="6">
        <v>35620</v>
      </c>
      <c r="H66" s="49">
        <v>25658</v>
      </c>
      <c r="I66" s="50">
        <v>43276.67083333333</v>
      </c>
      <c r="J66" s="51">
        <v>175.19306669263801</v>
      </c>
      <c r="K66" s="51">
        <v>169.78144456220201</v>
      </c>
      <c r="L66" s="51">
        <v>170.369422106831</v>
      </c>
      <c r="M66" s="51">
        <v>166.80938377775399</v>
      </c>
      <c r="N66" s="51">
        <v>169.03820310169999</v>
      </c>
      <c r="O66" s="51">
        <v>170.30261318913699</v>
      </c>
      <c r="P66" s="51">
        <v>169.33639964454099</v>
      </c>
      <c r="Q66" s="51">
        <v>169.04457714291499</v>
      </c>
      <c r="R66" s="51">
        <v>168.47725708663901</v>
      </c>
      <c r="S66" s="51">
        <v>170.11751022413799</v>
      </c>
      <c r="T66" s="51">
        <v>168.451165406109</v>
      </c>
      <c r="U66" s="51">
        <v>168.61513744883001</v>
      </c>
      <c r="V66" s="51">
        <v>167.74246416557099</v>
      </c>
      <c r="W66" s="51">
        <v>168.469786790017</v>
      </c>
      <c r="X66" s="51">
        <v>169.716948219215</v>
      </c>
      <c r="Y66" s="51">
        <v>171.51366470615099</v>
      </c>
      <c r="Z66" s="51">
        <v>169.81831429052701</v>
      </c>
      <c r="AA66" s="51">
        <v>169.77946014761699</v>
      </c>
      <c r="AB66" s="51">
        <v>170.02605815405599</v>
      </c>
      <c r="AC66" s="51">
        <v>167.309440615163</v>
      </c>
      <c r="AD66" s="51">
        <v>166.794203331337</v>
      </c>
      <c r="AE66" s="51">
        <v>163.98056672590499</v>
      </c>
      <c r="AF66" s="51">
        <v>166.09737252553799</v>
      </c>
      <c r="AG66" s="51">
        <v>167.19026191918101</v>
      </c>
      <c r="AH66" s="51">
        <v>175.134098323719</v>
      </c>
      <c r="AI66" s="51">
        <v>169.72077846992099</v>
      </c>
      <c r="AJ66" s="51">
        <v>171.85232917194301</v>
      </c>
      <c r="AK66" s="51">
        <v>172.46580493460999</v>
      </c>
      <c r="AL66" s="51">
        <v>172.611144457644</v>
      </c>
      <c r="AM66" s="51">
        <v>172.743755848696</v>
      </c>
      <c r="AN66" s="51">
        <v>173.786117458516</v>
      </c>
      <c r="AO66" s="51">
        <v>176.89389907524</v>
      </c>
      <c r="AP66" s="51">
        <v>177.35575210279899</v>
      </c>
      <c r="AQ66" s="51">
        <v>183.94746701268301</v>
      </c>
      <c r="AR66" s="51">
        <v>185.725721493799</v>
      </c>
      <c r="AS66" s="51">
        <v>186.56526528852299</v>
      </c>
      <c r="AT66" s="51">
        <v>193.12191320675799</v>
      </c>
      <c r="AU66" s="51">
        <v>197.571435030413</v>
      </c>
      <c r="AV66" s="51">
        <v>198.498753979849</v>
      </c>
      <c r="AW66" s="51">
        <v>207.026552345396</v>
      </c>
      <c r="AX66" s="51">
        <v>220.27416515648201</v>
      </c>
      <c r="AY66" s="51">
        <v>218.842458258731</v>
      </c>
      <c r="AZ66" s="51">
        <v>229.016573923973</v>
      </c>
      <c r="BA66" s="51">
        <v>236.70261612056899</v>
      </c>
      <c r="BB66" s="51">
        <v>236.48246555608401</v>
      </c>
      <c r="BC66" s="51">
        <v>241.82501206932901</v>
      </c>
      <c r="BD66" s="51">
        <v>260.34220182252301</v>
      </c>
      <c r="BE66" s="51">
        <v>265.959666431431</v>
      </c>
      <c r="BF66" s="51">
        <v>278.88517149618798</v>
      </c>
      <c r="BG66" s="51">
        <v>289.621104038797</v>
      </c>
      <c r="BH66" s="51">
        <v>302.744864997462</v>
      </c>
      <c r="BI66" s="51">
        <v>313.133310274076</v>
      </c>
      <c r="BJ66" s="51">
        <v>322.05030228003699</v>
      </c>
      <c r="BK66" s="51">
        <v>340.195188826145</v>
      </c>
      <c r="BL66" s="51">
        <v>346.26705334928999</v>
      </c>
      <c r="BM66" s="51">
        <v>354.75865714483399</v>
      </c>
      <c r="BN66" s="51">
        <v>368.12498880077499</v>
      </c>
      <c r="BO66" s="51">
        <v>378.12081767983602</v>
      </c>
      <c r="BP66" s="51">
        <v>388.56662985202303</v>
      </c>
      <c r="BQ66" s="51">
        <v>403.21007556064899</v>
      </c>
      <c r="BR66" s="51">
        <v>421.21149254093001</v>
      </c>
      <c r="BS66" s="51">
        <v>446.16825894413</v>
      </c>
      <c r="BT66" s="51">
        <v>450.58460073990398</v>
      </c>
      <c r="BU66" s="51">
        <v>462.02222511504601</v>
      </c>
      <c r="BV66" s="51">
        <v>469.04675884597799</v>
      </c>
      <c r="BW66" s="51">
        <v>467.39358322004398</v>
      </c>
      <c r="BX66" s="51">
        <v>467.972450814046</v>
      </c>
      <c r="BY66" s="51">
        <v>470.51412575445602</v>
      </c>
      <c r="BZ66" s="51">
        <v>474.12832494117498</v>
      </c>
      <c r="CA66" s="51">
        <v>472.400210526823</v>
      </c>
      <c r="CB66" s="51">
        <v>463.96092471028402</v>
      </c>
      <c r="CC66" s="51">
        <v>465.057194379907</v>
      </c>
      <c r="CD66" s="51">
        <v>456.60085253357198</v>
      </c>
      <c r="CE66" s="51">
        <v>448.54306596060599</v>
      </c>
      <c r="CF66" s="51">
        <v>440.21723633337098</v>
      </c>
      <c r="CG66" s="51">
        <v>398.01414900601202</v>
      </c>
      <c r="CH66" s="51">
        <v>383.08669545199803</v>
      </c>
      <c r="CI66" s="51">
        <v>375.63675115935001</v>
      </c>
      <c r="CJ66" s="51">
        <v>381.019542442925</v>
      </c>
      <c r="CK66" s="51">
        <v>381.67851817059</v>
      </c>
      <c r="CL66" s="51">
        <v>390.79632339513</v>
      </c>
      <c r="CM66" s="51">
        <v>389.60706926238402</v>
      </c>
      <c r="CN66" s="51">
        <v>390.933932734606</v>
      </c>
      <c r="CO66" s="51">
        <v>397.38219081693802</v>
      </c>
      <c r="CP66" s="51">
        <v>386.40951187667002</v>
      </c>
      <c r="CQ66" s="51">
        <v>380.42348654837502</v>
      </c>
      <c r="CR66" s="51">
        <v>376.622461324874</v>
      </c>
      <c r="CS66" s="51">
        <v>369.71029734264101</v>
      </c>
      <c r="CT66" s="51">
        <v>374.18432214196298</v>
      </c>
      <c r="CU66" s="51">
        <v>377.61971348828502</v>
      </c>
      <c r="CV66" s="51">
        <v>378.97733802108598</v>
      </c>
      <c r="CW66" s="51">
        <v>383.65110912394198</v>
      </c>
      <c r="CX66" s="51">
        <v>378.74685454828602</v>
      </c>
      <c r="CY66" s="51">
        <v>394.09085796465803</v>
      </c>
      <c r="CZ66" s="51">
        <v>393.14647759379898</v>
      </c>
      <c r="DA66" s="51">
        <v>394.64731197629902</v>
      </c>
      <c r="DB66" s="51">
        <v>392.34732857387303</v>
      </c>
      <c r="DC66" s="51">
        <v>390.22151690452301</v>
      </c>
      <c r="DD66" s="51">
        <v>398.794672858132</v>
      </c>
      <c r="DE66" s="51">
        <v>394.87120682718802</v>
      </c>
      <c r="DF66" s="51">
        <v>396.05921134938097</v>
      </c>
      <c r="DG66" s="51">
        <v>391.37485789921402</v>
      </c>
      <c r="DH66" s="51">
        <v>383.30996504139802</v>
      </c>
      <c r="DI66" s="51">
        <v>382.06848183659099</v>
      </c>
      <c r="DJ66" s="51">
        <v>383.61654379472702</v>
      </c>
      <c r="DK66" s="51">
        <v>388.25272794941299</v>
      </c>
      <c r="DL66" s="51">
        <v>386.34339219940301</v>
      </c>
      <c r="DM66" s="51">
        <v>392.00943535862501</v>
      </c>
      <c r="DN66" s="51">
        <v>397.26335196355399</v>
      </c>
      <c r="DO66" s="51">
        <v>404.061689173567</v>
      </c>
      <c r="DP66" s="51">
        <v>405.028421553116</v>
      </c>
      <c r="DQ66" s="51">
        <v>406.05550798328602</v>
      </c>
      <c r="DR66" s="51">
        <v>401.07950487306198</v>
      </c>
    </row>
    <row r="67" spans="1:122" x14ac:dyDescent="0.25">
      <c r="A67" s="6" t="s">
        <v>119</v>
      </c>
      <c r="B67" s="57" t="s">
        <v>156</v>
      </c>
      <c r="C67" s="52" t="s">
        <v>136</v>
      </c>
      <c r="D67" s="6" t="s">
        <v>142</v>
      </c>
      <c r="E67" s="6" t="s">
        <v>147</v>
      </c>
      <c r="F67" s="6" t="s">
        <v>152</v>
      </c>
      <c r="G67" s="6">
        <v>31080</v>
      </c>
      <c r="H67" s="49">
        <v>25658</v>
      </c>
      <c r="I67" s="50">
        <v>43276.67083333333</v>
      </c>
      <c r="J67" s="51">
        <v>229.018003635691</v>
      </c>
      <c r="K67" s="51">
        <v>230.627525101949</v>
      </c>
      <c r="L67" s="51">
        <v>231.05360719936601</v>
      </c>
      <c r="M67" s="51">
        <v>228.69995630816399</v>
      </c>
      <c r="N67" s="51">
        <v>227.44273990899899</v>
      </c>
      <c r="O67" s="51">
        <v>225.78431497373899</v>
      </c>
      <c r="P67" s="51">
        <v>224.30315898982801</v>
      </c>
      <c r="Q67" s="51">
        <v>225.28366912137901</v>
      </c>
      <c r="R67" s="51">
        <v>223.398285164257</v>
      </c>
      <c r="S67" s="51">
        <v>221.496605692565</v>
      </c>
      <c r="T67" s="51">
        <v>218.817727978851</v>
      </c>
      <c r="U67" s="51">
        <v>214.58486157685201</v>
      </c>
      <c r="V67" s="51">
        <v>209.32557256332899</v>
      </c>
      <c r="W67" s="51">
        <v>206.881506629228</v>
      </c>
      <c r="X67" s="51">
        <v>202.51543738324199</v>
      </c>
      <c r="Y67" s="51">
        <v>198.96721446063799</v>
      </c>
      <c r="Z67" s="51">
        <v>195.72502343113399</v>
      </c>
      <c r="AA67" s="51">
        <v>188.89029576384399</v>
      </c>
      <c r="AB67" s="51">
        <v>184.25013618945599</v>
      </c>
      <c r="AC67" s="51">
        <v>179.36228695341401</v>
      </c>
      <c r="AD67" s="51">
        <v>177.11191837279199</v>
      </c>
      <c r="AE67" s="51">
        <v>179.44492659557301</v>
      </c>
      <c r="AF67" s="51">
        <v>180.79466364696</v>
      </c>
      <c r="AG67" s="51">
        <v>180.298693589717</v>
      </c>
      <c r="AH67" s="51">
        <v>179.689501760296</v>
      </c>
      <c r="AI67" s="51">
        <v>176.350548567754</v>
      </c>
      <c r="AJ67" s="51">
        <v>174.428505413539</v>
      </c>
      <c r="AK67" s="51">
        <v>174.76185146457701</v>
      </c>
      <c r="AL67" s="51">
        <v>174.84770283632901</v>
      </c>
      <c r="AM67" s="51">
        <v>175.79713658336101</v>
      </c>
      <c r="AN67" s="51">
        <v>178.42571235852901</v>
      </c>
      <c r="AO67" s="51">
        <v>181.521712844755</v>
      </c>
      <c r="AP67" s="51">
        <v>185.86873759172201</v>
      </c>
      <c r="AQ67" s="51">
        <v>190.83602464887599</v>
      </c>
      <c r="AR67" s="51">
        <v>195.03604620891801</v>
      </c>
      <c r="AS67" s="51">
        <v>198.75923973184001</v>
      </c>
      <c r="AT67" s="51">
        <v>201.62435679512001</v>
      </c>
      <c r="AU67" s="51">
        <v>204.67066631138999</v>
      </c>
      <c r="AV67" s="51">
        <v>206.94891819419399</v>
      </c>
      <c r="AW67" s="51">
        <v>209.32265406079901</v>
      </c>
      <c r="AX67" s="51">
        <v>215.513683442462</v>
      </c>
      <c r="AY67" s="51">
        <v>214.36120994051601</v>
      </c>
      <c r="AZ67" s="51">
        <v>223.841831602524</v>
      </c>
      <c r="BA67" s="51">
        <v>244.61127710676601</v>
      </c>
      <c r="BB67" s="51">
        <v>255.27285353495199</v>
      </c>
      <c r="BC67" s="51">
        <v>265.20342720434701</v>
      </c>
      <c r="BD67" s="51">
        <v>274.15027554974699</v>
      </c>
      <c r="BE67" s="51">
        <v>283.028628151747</v>
      </c>
      <c r="BF67" s="51">
        <v>296.41653761781401</v>
      </c>
      <c r="BG67" s="51">
        <v>311.443193734651</v>
      </c>
      <c r="BH67" s="51">
        <v>324.21913107596299</v>
      </c>
      <c r="BI67" s="51">
        <v>335.51884070469799</v>
      </c>
      <c r="BJ67" s="51">
        <v>350.32990190497202</v>
      </c>
      <c r="BK67" s="51">
        <v>361.18906520215501</v>
      </c>
      <c r="BL67" s="51">
        <v>374.41498323748101</v>
      </c>
      <c r="BM67" s="51">
        <v>402.79084841495199</v>
      </c>
      <c r="BN67" s="51">
        <v>428.53400770847497</v>
      </c>
      <c r="BO67" s="51">
        <v>458.93950381181997</v>
      </c>
      <c r="BP67" s="51">
        <v>503.370280193555</v>
      </c>
      <c r="BQ67" s="51">
        <v>520.508309966708</v>
      </c>
      <c r="BR67" s="51">
        <v>546.520450441413</v>
      </c>
      <c r="BS67" s="51">
        <v>581.54900881274</v>
      </c>
      <c r="BT67" s="51">
        <v>616.13498924017904</v>
      </c>
      <c r="BU67" s="51">
        <v>650.820826362655</v>
      </c>
      <c r="BV67" s="51">
        <v>675.94327607156595</v>
      </c>
      <c r="BW67" s="51">
        <v>687.54711719640295</v>
      </c>
      <c r="BX67" s="51">
        <v>694.00938077237504</v>
      </c>
      <c r="BY67" s="51">
        <v>684.23153504562401</v>
      </c>
      <c r="BZ67" s="51">
        <v>673.56923282801404</v>
      </c>
      <c r="CA67" s="51">
        <v>667.97845831531697</v>
      </c>
      <c r="CB67" s="51">
        <v>656.55400445220903</v>
      </c>
      <c r="CC67" s="51">
        <v>635.31444550619005</v>
      </c>
      <c r="CD67" s="51">
        <v>603.32872044581597</v>
      </c>
      <c r="CE67" s="51">
        <v>568.46176660726906</v>
      </c>
      <c r="CF67" s="51">
        <v>526.772273910634</v>
      </c>
      <c r="CG67" s="51">
        <v>483.671779278614</v>
      </c>
      <c r="CH67" s="51">
        <v>456.15295888821299</v>
      </c>
      <c r="CI67" s="51">
        <v>422.82043030872097</v>
      </c>
      <c r="CJ67" s="51">
        <v>407.90253509454402</v>
      </c>
      <c r="CK67" s="51">
        <v>406.77886116990197</v>
      </c>
      <c r="CL67" s="51">
        <v>405.71016338095097</v>
      </c>
      <c r="CM67" s="51">
        <v>403.114114023186</v>
      </c>
      <c r="CN67" s="51">
        <v>404.51644979902602</v>
      </c>
      <c r="CO67" s="51">
        <v>403.93707872085798</v>
      </c>
      <c r="CP67" s="51">
        <v>399.76016072866997</v>
      </c>
      <c r="CQ67" s="51">
        <v>397.85862681521098</v>
      </c>
      <c r="CR67" s="51">
        <v>399.64593890561099</v>
      </c>
      <c r="CS67" s="51">
        <v>401.68059414818202</v>
      </c>
      <c r="CT67" s="51">
        <v>403.60327903124897</v>
      </c>
      <c r="CU67" s="51">
        <v>406.69978203598703</v>
      </c>
      <c r="CV67" s="51">
        <v>411.09162510578898</v>
      </c>
      <c r="CW67" s="51">
        <v>419.01708174664401</v>
      </c>
      <c r="CX67" s="51">
        <v>431.303898533942</v>
      </c>
      <c r="CY67" s="51">
        <v>448.89674575668897</v>
      </c>
      <c r="CZ67" s="51">
        <v>470.97356055482499</v>
      </c>
      <c r="DA67" s="51">
        <v>487.563516149267</v>
      </c>
      <c r="DB67" s="51">
        <v>500.96112463172699</v>
      </c>
      <c r="DC67" s="51">
        <v>511.20539181699399</v>
      </c>
      <c r="DD67" s="51">
        <v>519.13498423196097</v>
      </c>
      <c r="DE67" s="51">
        <v>530.14433754637503</v>
      </c>
      <c r="DF67" s="51">
        <v>541.63524314915196</v>
      </c>
      <c r="DG67" s="51">
        <v>554.85067277103701</v>
      </c>
      <c r="DH67" s="51">
        <v>566.31552905672697</v>
      </c>
      <c r="DI67" s="51">
        <v>575.01984797842499</v>
      </c>
      <c r="DJ67" s="51">
        <v>585.00877247799201</v>
      </c>
      <c r="DK67" s="51">
        <v>591.96378742930801</v>
      </c>
      <c r="DL67" s="51">
        <v>598.06294119097004</v>
      </c>
      <c r="DM67" s="51">
        <v>609.79427441417602</v>
      </c>
      <c r="DN67" s="51">
        <v>625.72102915564597</v>
      </c>
      <c r="DO67" s="51">
        <v>637.63526617054595</v>
      </c>
      <c r="DP67" s="51">
        <v>646.792039632399</v>
      </c>
      <c r="DQ67" s="51">
        <v>659.55856959750599</v>
      </c>
      <c r="DR67" s="51">
        <v>674.56203812725698</v>
      </c>
    </row>
    <row r="68" spans="1:122" x14ac:dyDescent="0.25">
      <c r="A68" s="6" t="s">
        <v>120</v>
      </c>
      <c r="B68" s="57" t="s">
        <v>157</v>
      </c>
      <c r="C68" s="52" t="s">
        <v>136</v>
      </c>
      <c r="D68" s="6" t="s">
        <v>142</v>
      </c>
      <c r="E68" s="6" t="s">
        <v>147</v>
      </c>
      <c r="F68" s="6" t="s">
        <v>152</v>
      </c>
      <c r="G68" s="6">
        <v>16980</v>
      </c>
      <c r="H68" s="49">
        <v>25658</v>
      </c>
      <c r="I68" s="50">
        <v>43276.67083333333</v>
      </c>
      <c r="J68" s="51">
        <v>107.62804764856701</v>
      </c>
      <c r="K68" s="51">
        <v>109.54046886960801</v>
      </c>
      <c r="L68" s="51">
        <v>112.781309766945</v>
      </c>
      <c r="M68" s="51">
        <v>109.060381050431</v>
      </c>
      <c r="N68" s="51">
        <v>116.795540861353</v>
      </c>
      <c r="O68" s="51">
        <v>122.004386052206</v>
      </c>
      <c r="P68" s="51">
        <v>124.229271398554</v>
      </c>
      <c r="Q68" s="51">
        <v>124.692925193581</v>
      </c>
      <c r="R68" s="51">
        <v>127.406322524885</v>
      </c>
      <c r="S68" s="51">
        <v>126.59968491892501</v>
      </c>
      <c r="T68" s="51">
        <v>126.413452258218</v>
      </c>
      <c r="U68" s="51">
        <v>130.86693480778101</v>
      </c>
      <c r="V68" s="51">
        <v>130.23140226746199</v>
      </c>
      <c r="W68" s="51">
        <v>132.373145304026</v>
      </c>
      <c r="X68" s="51">
        <v>132.68937080779401</v>
      </c>
      <c r="Y68" s="51">
        <v>134.6727188827</v>
      </c>
      <c r="Z68" s="51">
        <v>130.63355550562</v>
      </c>
      <c r="AA68" s="51">
        <v>133.51849896195299</v>
      </c>
      <c r="AB68" s="51">
        <v>137.557338021108</v>
      </c>
      <c r="AC68" s="51">
        <v>135.94871917588</v>
      </c>
      <c r="AD68" s="51">
        <v>136.71163997411</v>
      </c>
      <c r="AE68" s="51">
        <v>136.11301317132401</v>
      </c>
      <c r="AF68" s="51">
        <v>137.52664938516199</v>
      </c>
      <c r="AG68" s="51">
        <v>141.75873540972901</v>
      </c>
      <c r="AH68" s="51">
        <v>142.75096209866601</v>
      </c>
      <c r="AI68" s="51">
        <v>141.73631990803301</v>
      </c>
      <c r="AJ68" s="51">
        <v>143.82555238068201</v>
      </c>
      <c r="AK68" s="51">
        <v>143.423071553813</v>
      </c>
      <c r="AL68" s="51">
        <v>146.53714154457799</v>
      </c>
      <c r="AM68" s="51">
        <v>147.92508211625699</v>
      </c>
      <c r="AN68" s="51">
        <v>148.009961591055</v>
      </c>
      <c r="AO68" s="51">
        <v>150.43720558832001</v>
      </c>
      <c r="AP68" s="51">
        <v>153.65193094189999</v>
      </c>
      <c r="AQ68" s="51">
        <v>154.667026664655</v>
      </c>
      <c r="AR68" s="51">
        <v>154.246517149319</v>
      </c>
      <c r="AS68" s="51">
        <v>157.31699684860001</v>
      </c>
      <c r="AT68" s="51">
        <v>159.205642153512</v>
      </c>
      <c r="AU68" s="51">
        <v>159.02992507746899</v>
      </c>
      <c r="AV68" s="51">
        <v>157.14922404358799</v>
      </c>
      <c r="AW68" s="51">
        <v>164.93639831503799</v>
      </c>
      <c r="AX68" s="51">
        <v>160.865373424897</v>
      </c>
      <c r="AY68" s="51">
        <v>165.886006629327</v>
      </c>
      <c r="AZ68" s="51">
        <v>166.973116726147</v>
      </c>
      <c r="BA68" s="51">
        <v>169.31474940221801</v>
      </c>
      <c r="BB68" s="51">
        <v>178.929846833288</v>
      </c>
      <c r="BC68" s="51">
        <v>180.29880344898999</v>
      </c>
      <c r="BD68" s="51">
        <v>188.352736290802</v>
      </c>
      <c r="BE68" s="51">
        <v>188.670734096769</v>
      </c>
      <c r="BF68" s="51">
        <v>193.99121316378</v>
      </c>
      <c r="BG68" s="51">
        <v>202.64412294480201</v>
      </c>
      <c r="BH68" s="51">
        <v>207.079866755354</v>
      </c>
      <c r="BI68" s="51">
        <v>211.46739292810801</v>
      </c>
      <c r="BJ68" s="51">
        <v>204.63547905341801</v>
      </c>
      <c r="BK68" s="51">
        <v>219.70274214220299</v>
      </c>
      <c r="BL68" s="51">
        <v>218.03738730628899</v>
      </c>
      <c r="BM68" s="51">
        <v>224.723769469552</v>
      </c>
      <c r="BN68" s="51">
        <v>229.978981448886</v>
      </c>
      <c r="BO68" s="51">
        <v>237.428206830818</v>
      </c>
      <c r="BP68" s="51">
        <v>240.35665755620201</v>
      </c>
      <c r="BQ68" s="51">
        <v>242.962919971546</v>
      </c>
      <c r="BR68" s="51">
        <v>248.44831644514099</v>
      </c>
      <c r="BS68" s="51">
        <v>258.18956876232397</v>
      </c>
      <c r="BT68" s="51">
        <v>265.23834963171402</v>
      </c>
      <c r="BU68" s="51">
        <v>270.652164701929</v>
      </c>
      <c r="BV68" s="51">
        <v>276.33522459158303</v>
      </c>
      <c r="BW68" s="51">
        <v>271.39812044234901</v>
      </c>
      <c r="BX68" s="51">
        <v>268.23983574615897</v>
      </c>
      <c r="BY68" s="51">
        <v>273.03928154043399</v>
      </c>
      <c r="BZ68" s="51">
        <v>282.53666649651001</v>
      </c>
      <c r="CA68" s="51">
        <v>276.013186615444</v>
      </c>
      <c r="CB68" s="51">
        <v>272.47818629603597</v>
      </c>
      <c r="CC68" s="51">
        <v>265.76345386140503</v>
      </c>
      <c r="CD68" s="51">
        <v>267.49727417562002</v>
      </c>
      <c r="CE68" s="51">
        <v>249.901491253449</v>
      </c>
      <c r="CF68" s="51">
        <v>236.75717682070001</v>
      </c>
      <c r="CG68" s="51">
        <v>221.46691678990601</v>
      </c>
      <c r="CH68" s="51">
        <v>202.626038004995</v>
      </c>
      <c r="CI68" s="51">
        <v>196.46071509824799</v>
      </c>
      <c r="CJ68" s="51">
        <v>196.72949389902899</v>
      </c>
      <c r="CK68" s="51">
        <v>195.695878372431</v>
      </c>
      <c r="CL68" s="51">
        <v>194.129628337171</v>
      </c>
      <c r="CM68" s="51">
        <v>194.90828565642099</v>
      </c>
      <c r="CN68" s="51">
        <v>186.622687772777</v>
      </c>
      <c r="CO68" s="51">
        <v>190.25900556300999</v>
      </c>
      <c r="CP68" s="51">
        <v>172.831267955263</v>
      </c>
      <c r="CQ68" s="51">
        <v>172.611812531894</v>
      </c>
      <c r="CR68" s="51">
        <v>174.41775588787701</v>
      </c>
      <c r="CS68" s="51">
        <v>170.66583126636201</v>
      </c>
      <c r="CT68" s="51">
        <v>175.724707608312</v>
      </c>
      <c r="CU68" s="51">
        <v>175.35880278635699</v>
      </c>
      <c r="CV68" s="51">
        <v>171.37348078598899</v>
      </c>
      <c r="CW68" s="51">
        <v>175.00102688656199</v>
      </c>
      <c r="CX68" s="51">
        <v>178.245811245498</v>
      </c>
      <c r="CY68" s="51">
        <v>187.16457395626301</v>
      </c>
      <c r="CZ68" s="51">
        <v>194.23286660520799</v>
      </c>
      <c r="DA68" s="51">
        <v>196.77040246764901</v>
      </c>
      <c r="DB68" s="51">
        <v>197.081127182008</v>
      </c>
      <c r="DC68" s="51">
        <v>202.129405790948</v>
      </c>
      <c r="DD68" s="51">
        <v>206.74381882862801</v>
      </c>
      <c r="DE68" s="51">
        <v>205.91763551355001</v>
      </c>
      <c r="DF68" s="51">
        <v>213.003289174326</v>
      </c>
      <c r="DG68" s="51">
        <v>213.86753704691901</v>
      </c>
      <c r="DH68" s="51">
        <v>214.30991485022</v>
      </c>
      <c r="DI68" s="51">
        <v>221.840274615308</v>
      </c>
      <c r="DJ68" s="51">
        <v>229.41942031981901</v>
      </c>
      <c r="DK68" s="51">
        <v>228.94802329735899</v>
      </c>
      <c r="DL68" s="51">
        <v>231.28980708231799</v>
      </c>
      <c r="DM68" s="51">
        <v>239.764149632921</v>
      </c>
      <c r="DN68" s="51">
        <v>246.58837270183301</v>
      </c>
      <c r="DO68" s="51">
        <v>246.04170169009501</v>
      </c>
      <c r="DP68" s="51">
        <v>242.81596331799301</v>
      </c>
      <c r="DQ68" s="51">
        <v>250.569630083872</v>
      </c>
      <c r="DR68" s="51">
        <v>260.55488426308301</v>
      </c>
    </row>
    <row r="69" spans="1:122" x14ac:dyDescent="0.25">
      <c r="A69" s="6" t="s">
        <v>121</v>
      </c>
      <c r="B69" s="57" t="s">
        <v>158</v>
      </c>
      <c r="C69" s="52" t="s">
        <v>136</v>
      </c>
      <c r="D69" s="6" t="s">
        <v>142</v>
      </c>
      <c r="E69" s="6" t="s">
        <v>147</v>
      </c>
      <c r="F69" s="6" t="s">
        <v>152</v>
      </c>
      <c r="G69" s="6">
        <v>37980</v>
      </c>
      <c r="H69" s="49">
        <v>25658</v>
      </c>
      <c r="I69" s="50">
        <v>43276.67083333333</v>
      </c>
      <c r="J69" s="51">
        <v>105.08454795127599</v>
      </c>
      <c r="K69" s="51">
        <v>106.81034458758199</v>
      </c>
      <c r="L69" s="51">
        <v>111.117386471998</v>
      </c>
      <c r="M69" s="51">
        <v>108.547563565375</v>
      </c>
      <c r="N69" s="51">
        <v>110.600174356376</v>
      </c>
      <c r="O69" s="51">
        <v>113.966651532659</v>
      </c>
      <c r="P69" s="51">
        <v>115.216896079978</v>
      </c>
      <c r="Q69" s="51">
        <v>113.762771971834</v>
      </c>
      <c r="R69" s="51">
        <v>120.54789093401899</v>
      </c>
      <c r="S69" s="51">
        <v>116.533515609837</v>
      </c>
      <c r="T69" s="51">
        <v>105.117338704096</v>
      </c>
      <c r="U69" s="51">
        <v>117.536193236306</v>
      </c>
      <c r="V69" s="51">
        <v>109.320007818883</v>
      </c>
      <c r="W69" s="51">
        <v>114.772313112497</v>
      </c>
      <c r="X69" s="51">
        <v>115.910153532641</v>
      </c>
      <c r="Y69" s="51">
        <v>118.111624168652</v>
      </c>
      <c r="Z69" s="51">
        <v>116.86672345879499</v>
      </c>
      <c r="AA69" s="51">
        <v>116.004006625982</v>
      </c>
      <c r="AB69" s="51">
        <v>117.581886754241</v>
      </c>
      <c r="AC69" s="51">
        <v>115.134231180009</v>
      </c>
      <c r="AD69" s="51">
        <v>113.25401957168999</v>
      </c>
      <c r="AE69" s="51">
        <v>114.115719632482</v>
      </c>
      <c r="AF69" s="51">
        <v>116.21837538175799</v>
      </c>
      <c r="AG69" s="51">
        <v>118.073047952018</v>
      </c>
      <c r="AH69" s="51">
        <v>119.582826644335</v>
      </c>
      <c r="AI69" s="51">
        <v>119.084341575688</v>
      </c>
      <c r="AJ69" s="51">
        <v>118.77289938181799</v>
      </c>
      <c r="AK69" s="51">
        <v>119.75238359198001</v>
      </c>
      <c r="AL69" s="51">
        <v>120.54417970712301</v>
      </c>
      <c r="AM69" s="51">
        <v>121.31674347706399</v>
      </c>
      <c r="AN69" s="51">
        <v>122.701594146454</v>
      </c>
      <c r="AO69" s="51">
        <v>124.13137745053901</v>
      </c>
      <c r="AP69" s="51">
        <v>126.564207612377</v>
      </c>
      <c r="AQ69" s="51">
        <v>127.628772939838</v>
      </c>
      <c r="AR69" s="51">
        <v>128.21577148752701</v>
      </c>
      <c r="AS69" s="51">
        <v>122.16780769675201</v>
      </c>
      <c r="AT69" s="51">
        <v>122.70164578022801</v>
      </c>
      <c r="AU69" s="51">
        <v>125.15113537074301</v>
      </c>
      <c r="AV69" s="51">
        <v>120.92579749841801</v>
      </c>
      <c r="AW69" s="51">
        <v>118.717067773811</v>
      </c>
      <c r="AX69" s="51">
        <v>116.94387364765799</v>
      </c>
      <c r="AY69" s="51">
        <v>122.114918151246</v>
      </c>
      <c r="AZ69" s="51">
        <v>123.471925564188</v>
      </c>
      <c r="BA69" s="51">
        <v>120.66077837572399</v>
      </c>
      <c r="BB69" s="51">
        <v>127.73947635298499</v>
      </c>
      <c r="BC69" s="51">
        <v>128.56647886149401</v>
      </c>
      <c r="BD69" s="51">
        <v>132.48175785396899</v>
      </c>
      <c r="BE69" s="51">
        <v>137.52365059755499</v>
      </c>
      <c r="BF69" s="51">
        <v>133.28704807412399</v>
      </c>
      <c r="BG69" s="51">
        <v>143.71042118114099</v>
      </c>
      <c r="BH69" s="51">
        <v>148.792625385582</v>
      </c>
      <c r="BI69" s="51">
        <v>156.42661753592401</v>
      </c>
      <c r="BJ69" s="51">
        <v>162.16245740685</v>
      </c>
      <c r="BK69" s="51">
        <v>162.56534578603399</v>
      </c>
      <c r="BL69" s="51">
        <v>171.23294728367699</v>
      </c>
      <c r="BM69" s="51">
        <v>172.808279005099</v>
      </c>
      <c r="BN69" s="51">
        <v>172.87346457684001</v>
      </c>
      <c r="BO69" s="51">
        <v>183.868938868508</v>
      </c>
      <c r="BP69" s="51">
        <v>184.28921077138099</v>
      </c>
      <c r="BQ69" s="51">
        <v>193.923595137098</v>
      </c>
      <c r="BR69" s="51">
        <v>201.169612518593</v>
      </c>
      <c r="BS69" s="51">
        <v>205.90060153440101</v>
      </c>
      <c r="BT69" s="51">
        <v>219.68545761134999</v>
      </c>
      <c r="BU69" s="51">
        <v>220.94677161360701</v>
      </c>
      <c r="BV69" s="51">
        <v>230.679445930691</v>
      </c>
      <c r="BW69" s="51">
        <v>229.428703317648</v>
      </c>
      <c r="BX69" s="51">
        <v>224.944810453343</v>
      </c>
      <c r="BY69" s="51">
        <v>230.74314338631501</v>
      </c>
      <c r="BZ69" s="51">
        <v>233.40934762038</v>
      </c>
      <c r="CA69" s="51">
        <v>237.22958296954999</v>
      </c>
      <c r="CB69" s="51">
        <v>231.31666591378001</v>
      </c>
      <c r="CC69" s="51">
        <v>233.150321810663</v>
      </c>
      <c r="CD69" s="51">
        <v>231.99051840304401</v>
      </c>
      <c r="CE69" s="51">
        <v>230.43627765429</v>
      </c>
      <c r="CF69" s="51">
        <v>229.00478250043699</v>
      </c>
      <c r="CG69" s="51">
        <v>218.11071988252499</v>
      </c>
      <c r="CH69" s="51">
        <v>217.20348193803599</v>
      </c>
      <c r="CI69" s="51">
        <v>206.20784496999801</v>
      </c>
      <c r="CJ69" s="51">
        <v>215.71787267277099</v>
      </c>
      <c r="CK69" s="51">
        <v>217.71480578854801</v>
      </c>
      <c r="CL69" s="51">
        <v>222.47314055821599</v>
      </c>
      <c r="CM69" s="51">
        <v>217.77360091708999</v>
      </c>
      <c r="CN69" s="51">
        <v>218.59931856368101</v>
      </c>
      <c r="CO69" s="51">
        <v>220.480405972216</v>
      </c>
      <c r="CP69" s="51">
        <v>212.304264937238</v>
      </c>
      <c r="CQ69" s="51">
        <v>209.15295302854801</v>
      </c>
      <c r="CR69" s="51">
        <v>207.69627695519301</v>
      </c>
      <c r="CS69" s="51">
        <v>205.47600711856899</v>
      </c>
      <c r="CT69" s="51">
        <v>207.55148170264599</v>
      </c>
      <c r="CU69" s="51">
        <v>212.58641612296799</v>
      </c>
      <c r="CV69" s="51">
        <v>211.646600080116</v>
      </c>
      <c r="CW69" s="51">
        <v>214.62327940403199</v>
      </c>
      <c r="CX69" s="51">
        <v>213.00274381572899</v>
      </c>
      <c r="CY69" s="51">
        <v>218.80786591419499</v>
      </c>
      <c r="CZ69" s="51">
        <v>218.97513843977799</v>
      </c>
      <c r="DA69" s="51">
        <v>219.62547511110199</v>
      </c>
      <c r="DB69" s="51">
        <v>217.97328414313199</v>
      </c>
      <c r="DC69" s="51">
        <v>218.09160422743699</v>
      </c>
      <c r="DD69" s="51">
        <v>218.56309022739501</v>
      </c>
      <c r="DE69" s="51">
        <v>219.09158866229899</v>
      </c>
      <c r="DF69" s="51">
        <v>221.46987407546899</v>
      </c>
      <c r="DG69" s="51">
        <v>222.04281792030901</v>
      </c>
      <c r="DH69" s="51">
        <v>221.69831210020999</v>
      </c>
      <c r="DI69" s="51">
        <v>219.79376330646599</v>
      </c>
      <c r="DJ69" s="51">
        <v>220.396348551003</v>
      </c>
      <c r="DK69" s="51">
        <v>222.42102296844001</v>
      </c>
      <c r="DL69" s="51">
        <v>221.78303853740599</v>
      </c>
      <c r="DM69" s="51">
        <v>227.801718962286</v>
      </c>
      <c r="DN69" s="51">
        <v>226.45263730805999</v>
      </c>
      <c r="DO69" s="51">
        <v>228.63114869089799</v>
      </c>
      <c r="DP69" s="51">
        <v>225.66836046514601</v>
      </c>
      <c r="DQ69" s="51">
        <v>230.929054440973</v>
      </c>
      <c r="DR69" s="51">
        <v>213.36545049217801</v>
      </c>
    </row>
    <row r="70" spans="1:122" ht="15.75" thickBot="1" x14ac:dyDescent="0.3">
      <c r="A70" s="6" t="s">
        <v>122</v>
      </c>
      <c r="B70" s="57" t="s">
        <v>159</v>
      </c>
      <c r="C70" s="52" t="s">
        <v>136</v>
      </c>
      <c r="D70" s="6" t="s">
        <v>142</v>
      </c>
      <c r="E70" s="6" t="s">
        <v>147</v>
      </c>
      <c r="F70" s="6" t="s">
        <v>152</v>
      </c>
      <c r="G70" s="6">
        <v>19820</v>
      </c>
      <c r="H70" s="49">
        <v>25658</v>
      </c>
      <c r="I70" s="50">
        <v>43276.67083333333</v>
      </c>
      <c r="J70" s="51">
        <v>72.024043183219902</v>
      </c>
      <c r="K70" s="51">
        <v>72.393994529129998</v>
      </c>
      <c r="L70" s="51">
        <v>73.227390977362603</v>
      </c>
      <c r="M70" s="51">
        <v>74.697657647707103</v>
      </c>
      <c r="N70" s="51">
        <v>75.884798478764594</v>
      </c>
      <c r="O70" s="51">
        <v>77.160643820758594</v>
      </c>
      <c r="P70" s="51">
        <v>77.900333281593603</v>
      </c>
      <c r="Q70" s="51">
        <v>79.370315902804805</v>
      </c>
      <c r="R70" s="51">
        <v>80.305849075645796</v>
      </c>
      <c r="S70" s="51">
        <v>80.936125786314705</v>
      </c>
      <c r="T70" s="51">
        <v>81.761727620872094</v>
      </c>
      <c r="U70" s="51">
        <v>82.599362585850102</v>
      </c>
      <c r="V70" s="51">
        <v>83.264619714012994</v>
      </c>
      <c r="W70" s="51">
        <v>84.099722533203902</v>
      </c>
      <c r="X70" s="51">
        <v>84.993363470795998</v>
      </c>
      <c r="Y70" s="51">
        <v>85.903525244352394</v>
      </c>
      <c r="Z70" s="51">
        <v>87.111158175499398</v>
      </c>
      <c r="AA70" s="51">
        <v>88.242233244097903</v>
      </c>
      <c r="AB70" s="51">
        <v>89.805088504147506</v>
      </c>
      <c r="AC70" s="51">
        <v>91.144835635045794</v>
      </c>
      <c r="AD70" s="51">
        <v>93.308368955000205</v>
      </c>
      <c r="AE70" s="51">
        <v>95.173250714881704</v>
      </c>
      <c r="AF70" s="51">
        <v>97.1955893540094</v>
      </c>
      <c r="AG70" s="51">
        <v>99.448521971792204</v>
      </c>
      <c r="AH70" s="51">
        <v>101.395217264544</v>
      </c>
      <c r="AI70" s="51">
        <v>103.97540449765501</v>
      </c>
      <c r="AJ70" s="51">
        <v>106.47523214844</v>
      </c>
      <c r="AK70" s="51">
        <v>108.826264138798</v>
      </c>
      <c r="AL70" s="51">
        <v>111.316862241354</v>
      </c>
      <c r="AM70" s="51">
        <v>113.88567932420401</v>
      </c>
      <c r="AN70" s="51">
        <v>115.966328330084</v>
      </c>
      <c r="AO70" s="51">
        <v>118.33358960593399</v>
      </c>
      <c r="AP70" s="51">
        <v>120.536326690549</v>
      </c>
      <c r="AQ70" s="51">
        <v>122.482912716843</v>
      </c>
      <c r="AR70" s="51">
        <v>124.725869984165</v>
      </c>
      <c r="AS70" s="51">
        <v>127.000030126612</v>
      </c>
      <c r="AT70" s="51">
        <v>129.53510891559</v>
      </c>
      <c r="AU70" s="51">
        <v>132.41244612259001</v>
      </c>
      <c r="AV70" s="51">
        <v>135.43137646689701</v>
      </c>
      <c r="AW70" s="51">
        <v>137.91023146789499</v>
      </c>
      <c r="AX70" s="51">
        <v>141.510272766687</v>
      </c>
      <c r="AY70" s="51">
        <v>142.64244702027099</v>
      </c>
      <c r="AZ70" s="51">
        <v>144.329198272154</v>
      </c>
      <c r="BA70" s="51">
        <v>146.617775322894</v>
      </c>
      <c r="BB70" s="51">
        <v>149.52362413206299</v>
      </c>
      <c r="BC70" s="51">
        <v>152.22879185708601</v>
      </c>
      <c r="BD70" s="51">
        <v>154.88063838923199</v>
      </c>
      <c r="BE70" s="51">
        <v>157.11164583374</v>
      </c>
      <c r="BF70" s="51">
        <v>159.55777354029399</v>
      </c>
      <c r="BG70" s="51">
        <v>162.009581681838</v>
      </c>
      <c r="BH70" s="51">
        <v>163.970628519185</v>
      </c>
      <c r="BI70" s="51">
        <v>165.824622411913</v>
      </c>
      <c r="BJ70" s="51">
        <v>167.47667264297201</v>
      </c>
      <c r="BK70" s="51">
        <v>169.40899057182901</v>
      </c>
      <c r="BL70" s="51">
        <v>170.899343709021</v>
      </c>
      <c r="BM70" s="51">
        <v>174.02427339978399</v>
      </c>
      <c r="BN70" s="51">
        <v>175.64774344494799</v>
      </c>
      <c r="BO70" s="51">
        <v>177.20645331366501</v>
      </c>
      <c r="BP70" s="51">
        <v>179.61384763364401</v>
      </c>
      <c r="BQ70" s="51">
        <v>181.722482943584</v>
      </c>
      <c r="BR70" s="51">
        <v>183.00416310128099</v>
      </c>
      <c r="BS70" s="51">
        <v>185.08486543060599</v>
      </c>
      <c r="BT70" s="51">
        <v>187.33677775601601</v>
      </c>
      <c r="BU70" s="51">
        <v>186.19244259932401</v>
      </c>
      <c r="BV70" s="51">
        <v>184.23412860796</v>
      </c>
      <c r="BW70" s="51">
        <v>185.35875250233099</v>
      </c>
      <c r="BX70" s="51">
        <v>186.587057443535</v>
      </c>
      <c r="BY70" s="51">
        <v>183.15546643386401</v>
      </c>
      <c r="BZ70" s="51">
        <v>177.37609512917101</v>
      </c>
      <c r="CA70" s="51">
        <v>174.03752472869499</v>
      </c>
      <c r="CB70" s="51">
        <v>169.31200975774101</v>
      </c>
      <c r="CC70" s="51">
        <v>168.07128011056599</v>
      </c>
      <c r="CD70" s="51">
        <v>165.39340033886401</v>
      </c>
      <c r="CE70" s="51">
        <v>160.16051114375901</v>
      </c>
      <c r="CF70" s="51">
        <v>152.700883976417</v>
      </c>
      <c r="CG70" s="51">
        <v>142.87595434779399</v>
      </c>
      <c r="CH70" s="51">
        <v>138.77591092868099</v>
      </c>
      <c r="CI70" s="51">
        <v>128.055952994021</v>
      </c>
      <c r="CJ70" s="51">
        <v>119.136008923478</v>
      </c>
      <c r="CK70" s="51">
        <v>113.754451078049</v>
      </c>
      <c r="CL70" s="51">
        <v>110.718429560312</v>
      </c>
      <c r="CM70" s="51">
        <v>106.78029156289</v>
      </c>
      <c r="CN70" s="51">
        <v>106.346701422774</v>
      </c>
      <c r="CO70" s="51">
        <v>105.175043967002</v>
      </c>
      <c r="CP70" s="51">
        <v>102.873968344563</v>
      </c>
      <c r="CQ70" s="51">
        <v>101.45131734306599</v>
      </c>
      <c r="CR70" s="51">
        <v>101.799260268235</v>
      </c>
      <c r="CS70" s="51">
        <v>102.597687895767</v>
      </c>
      <c r="CT70" s="51">
        <v>101.09221654173</v>
      </c>
      <c r="CU70" s="51">
        <v>101.40692864589801</v>
      </c>
      <c r="CV70" s="51">
        <v>101.778191752984</v>
      </c>
      <c r="CW70" s="51">
        <v>102.931319416104</v>
      </c>
      <c r="CX70" s="51">
        <v>105.333775378101</v>
      </c>
      <c r="CY70" s="51">
        <v>106.85667233896601</v>
      </c>
      <c r="CZ70" s="51">
        <v>111.27440855422201</v>
      </c>
      <c r="DA70" s="51">
        <v>115.529510034564</v>
      </c>
      <c r="DB70" s="51">
        <v>120.95094861775</v>
      </c>
      <c r="DC70" s="51">
        <v>126.29432743896</v>
      </c>
      <c r="DD70" s="51">
        <v>130.749965312222</v>
      </c>
      <c r="DE70" s="51">
        <v>135.36825069723301</v>
      </c>
      <c r="DF70" s="51">
        <v>139.02592183092699</v>
      </c>
      <c r="DG70" s="51">
        <v>143.87512597590199</v>
      </c>
      <c r="DH70" s="51">
        <v>147.01503453328601</v>
      </c>
      <c r="DI70" s="51">
        <v>149.55406768949101</v>
      </c>
      <c r="DJ70" s="51">
        <v>152.30588665815301</v>
      </c>
      <c r="DK70" s="51">
        <v>154.601252653394</v>
      </c>
      <c r="DL70" s="51">
        <v>156.90538946379999</v>
      </c>
      <c r="DM70" s="51">
        <v>160.524070306743</v>
      </c>
      <c r="DN70" s="51">
        <v>164.45719159472799</v>
      </c>
      <c r="DO70" s="51">
        <v>167.906985685991</v>
      </c>
      <c r="DP70" s="51">
        <v>170.76504910915401</v>
      </c>
      <c r="DQ70" s="51">
        <v>173.30756937491901</v>
      </c>
      <c r="DR70" s="51">
        <v>176.15963953449301</v>
      </c>
    </row>
    <row r="71" spans="1:122" x14ac:dyDescent="0.25">
      <c r="A71" s="45" t="s">
        <v>123</v>
      </c>
      <c r="B71" s="56" t="s">
        <v>155</v>
      </c>
      <c r="C71" s="46" t="s">
        <v>137</v>
      </c>
      <c r="D71" s="8" t="s">
        <v>143</v>
      </c>
      <c r="E71" s="8" t="s">
        <v>147</v>
      </c>
      <c r="F71" s="8" t="s">
        <v>152</v>
      </c>
      <c r="G71" s="8">
        <v>35620</v>
      </c>
      <c r="H71" s="53">
        <v>29676</v>
      </c>
      <c r="I71" s="54">
        <v>43273.413888888892</v>
      </c>
      <c r="J71" s="84"/>
      <c r="K71" s="85"/>
      <c r="L71" s="85"/>
      <c r="M71" s="63">
        <f>AVERAGE(J43:M43)</f>
        <v>17970.738801683212</v>
      </c>
      <c r="N71" s="63">
        <f t="shared" ref="M71:V74" si="31">AVERAGE(K43:N43)</f>
        <v>17768.855380053708</v>
      </c>
      <c r="O71" s="63">
        <f t="shared" si="31"/>
        <v>18429.435820130522</v>
      </c>
      <c r="P71" s="63">
        <f t="shared" si="31"/>
        <v>18720.800839431326</v>
      </c>
      <c r="Q71" s="63">
        <f t="shared" si="31"/>
        <v>18854.050142868735</v>
      </c>
      <c r="R71" s="63">
        <f t="shared" si="31"/>
        <v>19326.287304901056</v>
      </c>
      <c r="S71" s="63">
        <f t="shared" si="31"/>
        <v>19502.767996389251</v>
      </c>
      <c r="T71" s="63">
        <f t="shared" si="31"/>
        <v>19816.010928259617</v>
      </c>
      <c r="U71" s="63">
        <f t="shared" si="31"/>
        <v>20746.27610538037</v>
      </c>
      <c r="V71" s="63">
        <f t="shared" si="31"/>
        <v>21130.350253911201</v>
      </c>
      <c r="W71" s="63">
        <f t="shared" ref="W71:AF74" si="32">AVERAGE(T43:W43)</f>
        <v>21160.322877260212</v>
      </c>
      <c r="X71" s="63">
        <f t="shared" si="32"/>
        <v>22178.965582660698</v>
      </c>
      <c r="Y71" s="63">
        <f t="shared" si="32"/>
        <v>22685.547358221396</v>
      </c>
      <c r="Z71" s="63">
        <f t="shared" si="32"/>
        <v>23360.84631768179</v>
      </c>
      <c r="AA71" s="63">
        <f t="shared" si="32"/>
        <v>24427.074094299547</v>
      </c>
      <c r="AB71" s="63">
        <f t="shared" si="32"/>
        <v>24391.323656186432</v>
      </c>
      <c r="AC71" s="63">
        <f t="shared" si="32"/>
        <v>24058.296212288195</v>
      </c>
      <c r="AD71" s="63">
        <f t="shared" si="32"/>
        <v>23908.19971114703</v>
      </c>
      <c r="AE71" s="63">
        <f t="shared" si="32"/>
        <v>23733.050538419899</v>
      </c>
      <c r="AF71" s="63">
        <f t="shared" si="32"/>
        <v>24154.797070861707</v>
      </c>
      <c r="AG71" s="63">
        <f t="shared" ref="AG71:AP74" si="33">AVERAGE(AD43:AG43)</f>
        <v>25188.107538305503</v>
      </c>
      <c r="AH71" s="63">
        <f t="shared" si="33"/>
        <v>26001.240054726011</v>
      </c>
      <c r="AI71" s="63">
        <f t="shared" si="33"/>
        <v>27262.09967071037</v>
      </c>
      <c r="AJ71" s="63">
        <f t="shared" si="33"/>
        <v>27841.316927708216</v>
      </c>
      <c r="AK71" s="63">
        <f t="shared" si="33"/>
        <v>28327.736871847017</v>
      </c>
      <c r="AL71" s="63">
        <f t="shared" si="33"/>
        <v>29004.882816633675</v>
      </c>
      <c r="AM71" s="63">
        <f t="shared" si="33"/>
        <v>29306.540481801185</v>
      </c>
      <c r="AN71" s="63">
        <f t="shared" si="33"/>
        <v>29974.894522485127</v>
      </c>
      <c r="AO71" s="63">
        <f t="shared" si="33"/>
        <v>30550.534571822194</v>
      </c>
      <c r="AP71" s="63">
        <f t="shared" si="33"/>
        <v>31730.404487511903</v>
      </c>
      <c r="AQ71" s="63">
        <f t="shared" ref="AQ71:AZ74" si="34">AVERAGE(AN43:AQ43)</f>
        <v>32830.223153258528</v>
      </c>
      <c r="AR71" s="63">
        <f t="shared" si="34"/>
        <v>33647.4836484306</v>
      </c>
      <c r="AS71" s="63">
        <f t="shared" si="34"/>
        <v>34895.997273478177</v>
      </c>
      <c r="AT71" s="63">
        <f t="shared" si="34"/>
        <v>35117.310129004327</v>
      </c>
      <c r="AU71" s="63">
        <f t="shared" si="34"/>
        <v>35028.640460207083</v>
      </c>
      <c r="AV71" s="63">
        <f t="shared" si="34"/>
        <v>35612.63014604379</v>
      </c>
      <c r="AW71" s="63">
        <f t="shared" si="34"/>
        <v>35165.700792652802</v>
      </c>
      <c r="AX71" s="63">
        <f t="shared" si="34"/>
        <v>35281.369537192637</v>
      </c>
      <c r="AY71" s="63">
        <f t="shared" si="34"/>
        <v>35432.866807018203</v>
      </c>
      <c r="AZ71" s="63">
        <f t="shared" si="34"/>
        <v>35746.359070417711</v>
      </c>
      <c r="BA71" s="63">
        <f t="shared" ref="BA71:BJ74" si="35">AVERAGE(AX43:BA43)</f>
        <v>36209.72858635585</v>
      </c>
      <c r="BB71" s="63">
        <f t="shared" si="35"/>
        <v>35799.383730429188</v>
      </c>
      <c r="BC71" s="63">
        <f t="shared" si="35"/>
        <v>35778.116975028453</v>
      </c>
      <c r="BD71" s="63">
        <f t="shared" si="35"/>
        <v>35772.590721147964</v>
      </c>
      <c r="BE71" s="63">
        <f t="shared" si="35"/>
        <v>35664.022896733419</v>
      </c>
      <c r="BF71" s="63">
        <f t="shared" si="35"/>
        <v>37089.46500556916</v>
      </c>
      <c r="BG71" s="63">
        <f t="shared" si="35"/>
        <v>37888.187772729965</v>
      </c>
      <c r="BH71" s="63">
        <f t="shared" si="35"/>
        <v>37659.033063107447</v>
      </c>
      <c r="BI71" s="63">
        <f t="shared" si="35"/>
        <v>38016.733944863052</v>
      </c>
      <c r="BJ71" s="63">
        <f t="shared" si="35"/>
        <v>37966.97539583125</v>
      </c>
      <c r="BK71" s="63">
        <f t="shared" ref="BK71:BQ74" si="36">AVERAGE(BH43:BK43)</f>
        <v>37582.519483107106</v>
      </c>
      <c r="BL71" s="63">
        <f t="shared" si="36"/>
        <v>38733.235952197923</v>
      </c>
      <c r="BM71" s="63">
        <f t="shared" si="36"/>
        <v>40068.905163227821</v>
      </c>
      <c r="BN71" s="63">
        <f t="shared" si="36"/>
        <v>40602.272087388497</v>
      </c>
      <c r="BO71" s="63">
        <f t="shared" si="36"/>
        <v>42437.81223883685</v>
      </c>
      <c r="BP71" s="63">
        <f t="shared" si="36"/>
        <v>43138.224756472351</v>
      </c>
      <c r="BQ71" s="63">
        <f t="shared" si="36"/>
        <v>43674.689967230544</v>
      </c>
      <c r="BR71" s="63">
        <f t="shared" ref="BR71:DQ75" si="37">AVERAGE(BO43:BR43)</f>
        <v>44372.198624592937</v>
      </c>
      <c r="BS71" s="63">
        <f t="shared" si="37"/>
        <v>45080.179432893317</v>
      </c>
      <c r="BT71" s="63">
        <f t="shared" si="37"/>
        <v>46129.622568423663</v>
      </c>
      <c r="BU71" s="63">
        <f t="shared" si="37"/>
        <v>46100.61535026355</v>
      </c>
      <c r="BV71" s="63">
        <f t="shared" si="37"/>
        <v>46566.67051473794</v>
      </c>
      <c r="BW71" s="63">
        <f t="shared" si="37"/>
        <v>45858.772977363027</v>
      </c>
      <c r="BX71" s="63">
        <f t="shared" si="37"/>
        <v>44341.535542448939</v>
      </c>
      <c r="BY71" s="63">
        <f t="shared" si="37"/>
        <v>44140.23802806477</v>
      </c>
      <c r="BZ71" s="63">
        <f t="shared" si="37"/>
        <v>41911.158161244341</v>
      </c>
      <c r="CA71" s="63">
        <f t="shared" si="37"/>
        <v>38936.624016764683</v>
      </c>
      <c r="CB71" s="63">
        <f t="shared" si="37"/>
        <v>35989.680401240235</v>
      </c>
      <c r="CC71" s="63">
        <f t="shared" si="37"/>
        <v>32106.402936293398</v>
      </c>
      <c r="CD71" s="63">
        <f t="shared" si="37"/>
        <v>29228.857735103898</v>
      </c>
      <c r="CE71" s="63">
        <f t="shared" si="37"/>
        <v>27556.872908401961</v>
      </c>
      <c r="CF71" s="63">
        <f t="shared" si="37"/>
        <v>26564.244475089945</v>
      </c>
      <c r="CG71" s="63">
        <f t="shared" si="37"/>
        <v>25350.587533861566</v>
      </c>
      <c r="CH71" s="63">
        <f t="shared" si="37"/>
        <v>23742.52356483437</v>
      </c>
      <c r="CI71" s="63">
        <f t="shared" si="37"/>
        <v>22881.690524480095</v>
      </c>
      <c r="CJ71" s="63">
        <f t="shared" si="37"/>
        <v>23169.477274056459</v>
      </c>
      <c r="CK71" s="63">
        <f t="shared" si="37"/>
        <v>25015.580045808427</v>
      </c>
      <c r="CL71" s="63">
        <f t="shared" si="37"/>
        <v>26650.995906618598</v>
      </c>
      <c r="CM71" s="63">
        <f t="shared" si="37"/>
        <v>28371.034036524408</v>
      </c>
      <c r="CN71" s="63">
        <f t="shared" si="37"/>
        <v>27075.639311161671</v>
      </c>
      <c r="CO71" s="63">
        <f t="shared" si="37"/>
        <v>25603.228025923556</v>
      </c>
      <c r="CP71" s="63">
        <f t="shared" si="37"/>
        <v>25519.232002079261</v>
      </c>
      <c r="CQ71" s="63">
        <f t="shared" si="37"/>
        <v>24230.06209061126</v>
      </c>
      <c r="CR71" s="63">
        <f t="shared" si="37"/>
        <v>24874.34431073926</v>
      </c>
      <c r="CS71" s="63">
        <f t="shared" si="37"/>
        <v>24816.109822077593</v>
      </c>
      <c r="CT71" s="63">
        <f t="shared" si="37"/>
        <v>24801.790626425696</v>
      </c>
      <c r="CU71" s="63">
        <f t="shared" si="37"/>
        <v>25358.397832153529</v>
      </c>
      <c r="CV71" s="63">
        <f t="shared" si="37"/>
        <v>25976.921346023704</v>
      </c>
      <c r="CW71" s="63">
        <f t="shared" si="37"/>
        <v>26660.559963759621</v>
      </c>
      <c r="CX71" s="63">
        <f t="shared" si="37"/>
        <v>27717.045284762873</v>
      </c>
      <c r="CY71" s="63">
        <f t="shared" si="37"/>
        <v>29012.038306050352</v>
      </c>
      <c r="CZ71" s="63">
        <f t="shared" si="37"/>
        <v>30783.579551594175</v>
      </c>
      <c r="DA71" s="63">
        <f t="shared" si="37"/>
        <v>32137.852212030572</v>
      </c>
      <c r="DB71" s="63">
        <f t="shared" si="37"/>
        <v>32231.314112489821</v>
      </c>
      <c r="DC71" s="63">
        <f t="shared" si="37"/>
        <v>32092.91358224651</v>
      </c>
      <c r="DD71" s="63">
        <f t="shared" si="37"/>
        <v>31822.226851593579</v>
      </c>
      <c r="DE71" s="63">
        <f t="shared" si="37"/>
        <v>32172.413099102592</v>
      </c>
      <c r="DF71" s="63">
        <f t="shared" si="37"/>
        <v>32792.930795635068</v>
      </c>
      <c r="DG71" s="63">
        <f t="shared" si="37"/>
        <v>33278.39017589407</v>
      </c>
      <c r="DH71" s="63">
        <f t="shared" si="37"/>
        <v>33795.705036280255</v>
      </c>
      <c r="DI71" s="63">
        <f t="shared" si="37"/>
        <v>34320.969350284249</v>
      </c>
      <c r="DJ71" s="63">
        <f t="shared" si="37"/>
        <v>35458.081145562086</v>
      </c>
      <c r="DK71" s="63">
        <f t="shared" si="37"/>
        <v>36732.854306756388</v>
      </c>
      <c r="DL71" s="63">
        <f t="shared" si="37"/>
        <v>37109.258739314711</v>
      </c>
      <c r="DM71" s="63">
        <f t="shared" si="37"/>
        <v>38377.550417845559</v>
      </c>
      <c r="DN71" s="63">
        <f t="shared" si="37"/>
        <v>39547.995749525304</v>
      </c>
      <c r="DO71" s="63">
        <f t="shared" si="37"/>
        <v>40380.460144352306</v>
      </c>
      <c r="DP71" s="63">
        <f t="shared" si="37"/>
        <v>40261.375234546736</v>
      </c>
      <c r="DQ71" s="63">
        <f t="shared" si="37"/>
        <v>40720.503798978905</v>
      </c>
      <c r="DR71" s="64">
        <f>AVERAGE(DO43:DR43)</f>
        <v>42057.919204754005</v>
      </c>
    </row>
    <row r="72" spans="1:122" x14ac:dyDescent="0.25">
      <c r="A72" s="8" t="s">
        <v>124</v>
      </c>
      <c r="B72" s="56" t="s">
        <v>156</v>
      </c>
      <c r="C72" s="46" t="s">
        <v>137</v>
      </c>
      <c r="D72" s="8" t="s">
        <v>143</v>
      </c>
      <c r="E72" s="8" t="s">
        <v>147</v>
      </c>
      <c r="F72" s="8" t="s">
        <v>152</v>
      </c>
      <c r="G72" s="8">
        <v>31080</v>
      </c>
      <c r="H72" s="53">
        <v>29676</v>
      </c>
      <c r="I72" s="54">
        <v>43273.413888888892</v>
      </c>
      <c r="J72" s="86"/>
      <c r="K72" s="87"/>
      <c r="L72" s="87"/>
      <c r="M72" s="66">
        <f t="shared" si="31"/>
        <v>9765.3057934628414</v>
      </c>
      <c r="N72" s="66">
        <f t="shared" si="31"/>
        <v>9247.5003660739749</v>
      </c>
      <c r="O72" s="66">
        <f t="shared" si="31"/>
        <v>9647.8009037406464</v>
      </c>
      <c r="P72" s="66">
        <f t="shared" si="31"/>
        <v>9888.5271395985565</v>
      </c>
      <c r="Q72" s="66">
        <f t="shared" si="31"/>
        <v>10136.413899915025</v>
      </c>
      <c r="R72" s="66">
        <f t="shared" si="31"/>
        <v>10519.713688902255</v>
      </c>
      <c r="S72" s="66">
        <f t="shared" si="31"/>
        <v>10326.232684982271</v>
      </c>
      <c r="T72" s="66">
        <f t="shared" si="31"/>
        <v>10051.404383161254</v>
      </c>
      <c r="U72" s="66">
        <f t="shared" si="31"/>
        <v>10258.507098964434</v>
      </c>
      <c r="V72" s="66">
        <f t="shared" si="31"/>
        <v>10218.968475960479</v>
      </c>
      <c r="W72" s="66">
        <f t="shared" si="32"/>
        <v>9970.5903470993053</v>
      </c>
      <c r="X72" s="66">
        <f t="shared" si="32"/>
        <v>10460.557484001089</v>
      </c>
      <c r="Y72" s="66">
        <f t="shared" si="32"/>
        <v>10673.643084821239</v>
      </c>
      <c r="Z72" s="66">
        <f t="shared" si="32"/>
        <v>11395.304199532116</v>
      </c>
      <c r="AA72" s="66">
        <f t="shared" si="32"/>
        <v>12608.562339729933</v>
      </c>
      <c r="AB72" s="66">
        <f t="shared" si="32"/>
        <v>13119.383859785563</v>
      </c>
      <c r="AC72" s="66">
        <f t="shared" si="32"/>
        <v>13485.971178929094</v>
      </c>
      <c r="AD72" s="66">
        <f t="shared" si="32"/>
        <v>13137.845203747132</v>
      </c>
      <c r="AE72" s="66">
        <f t="shared" si="32"/>
        <v>12583.47487114984</v>
      </c>
      <c r="AF72" s="66">
        <f t="shared" si="32"/>
        <v>12680.145294364018</v>
      </c>
      <c r="AG72" s="66">
        <f t="shared" si="33"/>
        <v>13312.685462249439</v>
      </c>
      <c r="AH72" s="66">
        <f t="shared" si="33"/>
        <v>14383.770664029107</v>
      </c>
      <c r="AI72" s="66">
        <f t="shared" si="33"/>
        <v>15684.589512209734</v>
      </c>
      <c r="AJ72" s="66">
        <f t="shared" si="33"/>
        <v>16800.156233334586</v>
      </c>
      <c r="AK72" s="66">
        <f t="shared" si="33"/>
        <v>17415.383856365839</v>
      </c>
      <c r="AL72" s="66">
        <f t="shared" si="33"/>
        <v>18274.699473083343</v>
      </c>
      <c r="AM72" s="66">
        <f t="shared" si="33"/>
        <v>18620.479227568696</v>
      </c>
      <c r="AN72" s="66">
        <f t="shared" si="33"/>
        <v>19055.725848735343</v>
      </c>
      <c r="AO72" s="66">
        <f t="shared" si="33"/>
        <v>20213.433485235353</v>
      </c>
      <c r="AP72" s="66">
        <f t="shared" si="33"/>
        <v>20549.900708335728</v>
      </c>
      <c r="AQ72" s="66">
        <f t="shared" si="34"/>
        <v>21290.21423443373</v>
      </c>
      <c r="AR72" s="66">
        <f t="shared" si="34"/>
        <v>21828.929337517075</v>
      </c>
      <c r="AS72" s="66">
        <f t="shared" si="34"/>
        <v>21810.117072433743</v>
      </c>
      <c r="AT72" s="66">
        <f t="shared" si="34"/>
        <v>22237.729966000024</v>
      </c>
      <c r="AU72" s="66">
        <f t="shared" si="34"/>
        <v>22615.82728669059</v>
      </c>
      <c r="AV72" s="66">
        <f t="shared" si="34"/>
        <v>23092.919887496137</v>
      </c>
      <c r="AW72" s="66">
        <f t="shared" si="34"/>
        <v>23298.762023912801</v>
      </c>
      <c r="AX72" s="66">
        <f t="shared" si="34"/>
        <v>23682.903553946184</v>
      </c>
      <c r="AY72" s="66">
        <f t="shared" si="34"/>
        <v>23898.870794424198</v>
      </c>
      <c r="AZ72" s="66">
        <f t="shared" si="34"/>
        <v>24474.79478405703</v>
      </c>
      <c r="BA72" s="66">
        <f t="shared" si="35"/>
        <v>25181.755119687856</v>
      </c>
      <c r="BB72" s="66">
        <f t="shared" si="35"/>
        <v>25592.121515414801</v>
      </c>
      <c r="BC72" s="66">
        <f t="shared" si="35"/>
        <v>25789.813579510657</v>
      </c>
      <c r="BD72" s="66">
        <f t="shared" si="35"/>
        <v>25715.303184263947</v>
      </c>
      <c r="BE72" s="66">
        <f t="shared" si="35"/>
        <v>25692.991838430487</v>
      </c>
      <c r="BF72" s="66">
        <f t="shared" si="35"/>
        <v>26585.50832953773</v>
      </c>
      <c r="BG72" s="66">
        <f t="shared" si="35"/>
        <v>27351.332790358349</v>
      </c>
      <c r="BH72" s="66">
        <f t="shared" si="35"/>
        <v>27355.105612198011</v>
      </c>
      <c r="BI72" s="66">
        <f t="shared" si="35"/>
        <v>27652.600542900647</v>
      </c>
      <c r="BJ72" s="66">
        <f t="shared" si="35"/>
        <v>27224.244049829711</v>
      </c>
      <c r="BK72" s="66">
        <f t="shared" si="36"/>
        <v>27306.156902343268</v>
      </c>
      <c r="BL72" s="66">
        <f t="shared" si="36"/>
        <v>28443.253630526495</v>
      </c>
      <c r="BM72" s="66">
        <f t="shared" si="36"/>
        <v>29144.71459482866</v>
      </c>
      <c r="BN72" s="66">
        <f t="shared" si="36"/>
        <v>29494.55172063212</v>
      </c>
      <c r="BO72" s="66">
        <f t="shared" si="36"/>
        <v>29516.660541229423</v>
      </c>
      <c r="BP72" s="66">
        <f t="shared" si="36"/>
        <v>28688.90864699243</v>
      </c>
      <c r="BQ72" s="66">
        <f t="shared" si="36"/>
        <v>28493.720955174576</v>
      </c>
      <c r="BR72" s="66">
        <f t="shared" si="37"/>
        <v>28715.439660074473</v>
      </c>
      <c r="BS72" s="66">
        <f t="shared" si="37"/>
        <v>28943.137300495928</v>
      </c>
      <c r="BT72" s="66">
        <f t="shared" si="37"/>
        <v>29753.541070815536</v>
      </c>
      <c r="BU72" s="66">
        <f t="shared" si="37"/>
        <v>29494.572332683754</v>
      </c>
      <c r="BV72" s="66">
        <f t="shared" si="37"/>
        <v>28474.003187850427</v>
      </c>
      <c r="BW72" s="66">
        <f t="shared" si="37"/>
        <v>27317.087779149701</v>
      </c>
      <c r="BX72" s="66">
        <f t="shared" si="37"/>
        <v>25598.277330706627</v>
      </c>
      <c r="BY72" s="66">
        <f t="shared" si="37"/>
        <v>24278.062770174307</v>
      </c>
      <c r="BZ72" s="66">
        <f t="shared" si="37"/>
        <v>22870.01924560577</v>
      </c>
      <c r="CA72" s="66">
        <f t="shared" si="37"/>
        <v>20798.59736851243</v>
      </c>
      <c r="CB72" s="66">
        <f t="shared" si="37"/>
        <v>18237.225208085929</v>
      </c>
      <c r="CC72" s="66">
        <f t="shared" si="37"/>
        <v>15679.488226103553</v>
      </c>
      <c r="CD72" s="66">
        <f t="shared" si="37"/>
        <v>13658.478482810675</v>
      </c>
      <c r="CE72" s="66">
        <f t="shared" si="37"/>
        <v>13644.60494725981</v>
      </c>
      <c r="CF72" s="66">
        <f t="shared" si="37"/>
        <v>15543.423005080633</v>
      </c>
      <c r="CG72" s="66">
        <f t="shared" si="37"/>
        <v>17845.557026359445</v>
      </c>
      <c r="CH72" s="66">
        <f t="shared" si="37"/>
        <v>20069.495817366704</v>
      </c>
      <c r="CI72" s="66">
        <f t="shared" si="37"/>
        <v>21511.29969134344</v>
      </c>
      <c r="CJ72" s="66">
        <f t="shared" si="37"/>
        <v>22256.087497553126</v>
      </c>
      <c r="CK72" s="66">
        <f t="shared" si="37"/>
        <v>23237.105245223138</v>
      </c>
      <c r="CL72" s="66">
        <f t="shared" si="37"/>
        <v>23800.969156799812</v>
      </c>
      <c r="CM72" s="66">
        <f t="shared" si="37"/>
        <v>24205.832135593955</v>
      </c>
      <c r="CN72" s="66">
        <f t="shared" si="37"/>
        <v>23442.566034405852</v>
      </c>
      <c r="CO72" s="66">
        <f t="shared" si="37"/>
        <v>22405.658222477527</v>
      </c>
      <c r="CP72" s="66">
        <f t="shared" si="37"/>
        <v>22303.973794551675</v>
      </c>
      <c r="CQ72" s="66">
        <f t="shared" si="37"/>
        <v>21932.07165765834</v>
      </c>
      <c r="CR72" s="66">
        <f t="shared" si="37"/>
        <v>22671.971370418341</v>
      </c>
      <c r="CS72" s="66">
        <f t="shared" si="37"/>
        <v>23301.516543720008</v>
      </c>
      <c r="CT72" s="66">
        <f t="shared" si="37"/>
        <v>23811.783047656696</v>
      </c>
      <c r="CU72" s="66">
        <f t="shared" si="37"/>
        <v>24641.505156898362</v>
      </c>
      <c r="CV72" s="66">
        <f t="shared" si="37"/>
        <v>25151.68937024337</v>
      </c>
      <c r="CW72" s="66">
        <f t="shared" si="37"/>
        <v>25938.448791506704</v>
      </c>
      <c r="CX72" s="66">
        <f t="shared" si="37"/>
        <v>26263.263185726704</v>
      </c>
      <c r="CY72" s="66">
        <f t="shared" si="37"/>
        <v>26390.556365051685</v>
      </c>
      <c r="CZ72" s="66">
        <f t="shared" si="37"/>
        <v>26381.835812371675</v>
      </c>
      <c r="DA72" s="66">
        <f t="shared" si="37"/>
        <v>25450.380125034993</v>
      </c>
      <c r="DB72" s="66">
        <f t="shared" si="37"/>
        <v>24349.17783838166</v>
      </c>
      <c r="DC72" s="66">
        <f t="shared" si="37"/>
        <v>23495.941368627507</v>
      </c>
      <c r="DD72" s="66">
        <f t="shared" si="37"/>
        <v>22734.609640363335</v>
      </c>
      <c r="DE72" s="66">
        <f t="shared" si="37"/>
        <v>22412.550674513339</v>
      </c>
      <c r="DF72" s="66">
        <f t="shared" si="37"/>
        <v>22655.771085626657</v>
      </c>
      <c r="DG72" s="66">
        <f t="shared" si="37"/>
        <v>22926.957514324156</v>
      </c>
      <c r="DH72" s="66">
        <f t="shared" si="37"/>
        <v>23196.928687555832</v>
      </c>
      <c r="DI72" s="66">
        <f t="shared" si="37"/>
        <v>23206.405209920831</v>
      </c>
      <c r="DJ72" s="66">
        <f t="shared" si="37"/>
        <v>23016.705880815</v>
      </c>
      <c r="DK72" s="66">
        <f t="shared" si="37"/>
        <v>22790.236894028316</v>
      </c>
      <c r="DL72" s="66">
        <f t="shared" si="37"/>
        <v>22703.458897199143</v>
      </c>
      <c r="DM72" s="66">
        <f t="shared" si="37"/>
        <v>22878.558764170819</v>
      </c>
      <c r="DN72" s="66">
        <f t="shared" si="37"/>
        <v>23394.489738511653</v>
      </c>
      <c r="DO72" s="66">
        <f t="shared" si="37"/>
        <v>23537.109173428318</v>
      </c>
      <c r="DP72" s="66">
        <f t="shared" si="37"/>
        <v>23131.053421134991</v>
      </c>
      <c r="DQ72" s="66">
        <f t="shared" si="37"/>
        <v>22368.116151341659</v>
      </c>
      <c r="DR72" s="67">
        <f t="shared" ref="DR72:DR85" si="38">AVERAGE(DO44:DR44)</f>
        <v>20687.490777636667</v>
      </c>
    </row>
    <row r="73" spans="1:122" x14ac:dyDescent="0.25">
      <c r="A73" s="8" t="s">
        <v>125</v>
      </c>
      <c r="B73" s="56" t="s">
        <v>157</v>
      </c>
      <c r="C73" s="46" t="s">
        <v>137</v>
      </c>
      <c r="D73" s="8" t="s">
        <v>143</v>
      </c>
      <c r="E73" s="8" t="s">
        <v>147</v>
      </c>
      <c r="F73" s="8" t="s">
        <v>152</v>
      </c>
      <c r="G73" s="8">
        <v>16980</v>
      </c>
      <c r="H73" s="53">
        <v>29676</v>
      </c>
      <c r="I73" s="54">
        <v>43273.413194444445</v>
      </c>
      <c r="J73" s="86"/>
      <c r="K73" s="87"/>
      <c r="L73" s="87"/>
      <c r="M73" s="66">
        <f t="shared" si="31"/>
        <v>15721.761601991286</v>
      </c>
      <c r="N73" s="66">
        <f t="shared" si="31"/>
        <v>15447.052835911858</v>
      </c>
      <c r="O73" s="66">
        <f t="shared" si="31"/>
        <v>15886.390993135039</v>
      </c>
      <c r="P73" s="66">
        <f t="shared" si="31"/>
        <v>15955.440565746021</v>
      </c>
      <c r="Q73" s="66">
        <f t="shared" si="31"/>
        <v>16107.687991591883</v>
      </c>
      <c r="R73" s="66">
        <f t="shared" si="31"/>
        <v>16798.795152952174</v>
      </c>
      <c r="S73" s="66">
        <f t="shared" si="31"/>
        <v>16954.773664607641</v>
      </c>
      <c r="T73" s="66">
        <f t="shared" si="31"/>
        <v>17501.775147952998</v>
      </c>
      <c r="U73" s="66">
        <f t="shared" si="31"/>
        <v>18776.238711254693</v>
      </c>
      <c r="V73" s="66">
        <f t="shared" si="31"/>
        <v>19080.860369691247</v>
      </c>
      <c r="W73" s="66">
        <f t="shared" si="32"/>
        <v>19642.345955349789</v>
      </c>
      <c r="X73" s="66">
        <f t="shared" si="32"/>
        <v>20084.316233284742</v>
      </c>
      <c r="Y73" s="66">
        <f t="shared" si="32"/>
        <v>20600.333207723779</v>
      </c>
      <c r="Z73" s="66">
        <f t="shared" si="32"/>
        <v>21134.508745843279</v>
      </c>
      <c r="AA73" s="66">
        <f t="shared" si="32"/>
        <v>21342.748516374868</v>
      </c>
      <c r="AB73" s="66">
        <f t="shared" si="32"/>
        <v>21408.287614073419</v>
      </c>
      <c r="AC73" s="66">
        <f t="shared" si="32"/>
        <v>20749.280851554795</v>
      </c>
      <c r="AD73" s="66">
        <f t="shared" si="32"/>
        <v>19972.048561861138</v>
      </c>
      <c r="AE73" s="66">
        <f t="shared" si="32"/>
        <v>19468.744750276124</v>
      </c>
      <c r="AF73" s="66">
        <f t="shared" si="32"/>
        <v>19798.540857106957</v>
      </c>
      <c r="AG73" s="66">
        <f t="shared" si="33"/>
        <v>20256.630827080808</v>
      </c>
      <c r="AH73" s="66">
        <f t="shared" si="33"/>
        <v>20700.138520083288</v>
      </c>
      <c r="AI73" s="66">
        <f t="shared" si="33"/>
        <v>21612.063565745604</v>
      </c>
      <c r="AJ73" s="66">
        <f t="shared" si="33"/>
        <v>21758.422492252681</v>
      </c>
      <c r="AK73" s="66">
        <f t="shared" si="33"/>
        <v>21896.218378220794</v>
      </c>
      <c r="AL73" s="66">
        <f t="shared" si="33"/>
        <v>22431.953250203082</v>
      </c>
      <c r="AM73" s="66">
        <f t="shared" si="33"/>
        <v>22457.742126473771</v>
      </c>
      <c r="AN73" s="66">
        <f t="shared" si="33"/>
        <v>22917.065947137264</v>
      </c>
      <c r="AO73" s="66">
        <f t="shared" si="33"/>
        <v>23690.971268156205</v>
      </c>
      <c r="AP73" s="66">
        <f t="shared" si="33"/>
        <v>24798.690863591655</v>
      </c>
      <c r="AQ73" s="66">
        <f t="shared" si="34"/>
        <v>26181.121093602222</v>
      </c>
      <c r="AR73" s="66">
        <f t="shared" si="34"/>
        <v>27176.39897045949</v>
      </c>
      <c r="AS73" s="66">
        <f t="shared" si="34"/>
        <v>28310.885350885583</v>
      </c>
      <c r="AT73" s="66">
        <f t="shared" si="34"/>
        <v>28755.282731852578</v>
      </c>
      <c r="AU73" s="66">
        <f t="shared" si="34"/>
        <v>28654.40776060363</v>
      </c>
      <c r="AV73" s="66">
        <f t="shared" si="34"/>
        <v>28734.355014067653</v>
      </c>
      <c r="AW73" s="66">
        <f t="shared" si="34"/>
        <v>28172.505509895702</v>
      </c>
      <c r="AX73" s="66">
        <f t="shared" si="34"/>
        <v>28281.324866619259</v>
      </c>
      <c r="AY73" s="66">
        <f t="shared" si="34"/>
        <v>28723.312499413994</v>
      </c>
      <c r="AZ73" s="66">
        <f t="shared" si="34"/>
        <v>28773.949604193473</v>
      </c>
      <c r="BA73" s="66">
        <f t="shared" si="35"/>
        <v>28910.589335531586</v>
      </c>
      <c r="BB73" s="66">
        <f t="shared" si="35"/>
        <v>28814.7507920301</v>
      </c>
      <c r="BC73" s="66">
        <f t="shared" si="35"/>
        <v>28897.720373054122</v>
      </c>
      <c r="BD73" s="66">
        <f t="shared" si="35"/>
        <v>29099.086566858645</v>
      </c>
      <c r="BE73" s="66">
        <f t="shared" si="35"/>
        <v>29472.992875939402</v>
      </c>
      <c r="BF73" s="66">
        <f t="shared" si="35"/>
        <v>30381.552365501488</v>
      </c>
      <c r="BG73" s="66">
        <f t="shared" si="35"/>
        <v>30680.457660629199</v>
      </c>
      <c r="BH73" s="66">
        <f t="shared" si="35"/>
        <v>31209.153601538615</v>
      </c>
      <c r="BI73" s="66">
        <f t="shared" si="35"/>
        <v>32195.387729636899</v>
      </c>
      <c r="BJ73" s="66">
        <f t="shared" si="35"/>
        <v>32700.569739803661</v>
      </c>
      <c r="BK73" s="66">
        <f t="shared" si="36"/>
        <v>33082.002747385064</v>
      </c>
      <c r="BL73" s="66">
        <f t="shared" si="36"/>
        <v>33904.244848038856</v>
      </c>
      <c r="BM73" s="66">
        <f t="shared" si="36"/>
        <v>34261.372926129414</v>
      </c>
      <c r="BN73" s="66">
        <f t="shared" si="36"/>
        <v>34707.298624041316</v>
      </c>
      <c r="BO73" s="66">
        <f t="shared" si="36"/>
        <v>36263.403530222044</v>
      </c>
      <c r="BP73" s="66">
        <f t="shared" si="36"/>
        <v>37079.509909147615</v>
      </c>
      <c r="BQ73" s="66">
        <f t="shared" si="36"/>
        <v>38184.491897863722</v>
      </c>
      <c r="BR73" s="66">
        <f t="shared" si="37"/>
        <v>38709.359661331684</v>
      </c>
      <c r="BS73" s="66">
        <f t="shared" si="37"/>
        <v>39006.127480225899</v>
      </c>
      <c r="BT73" s="66">
        <f t="shared" si="37"/>
        <v>39782.169146322412</v>
      </c>
      <c r="BU73" s="66">
        <f t="shared" si="37"/>
        <v>40507.577215598765</v>
      </c>
      <c r="BV73" s="66">
        <f t="shared" si="37"/>
        <v>40943.85855345169</v>
      </c>
      <c r="BW73" s="66">
        <f t="shared" si="37"/>
        <v>40450.614756073162</v>
      </c>
      <c r="BX73" s="66">
        <f t="shared" si="37"/>
        <v>38772.489960832929</v>
      </c>
      <c r="BY73" s="66">
        <f t="shared" si="37"/>
        <v>36712.405226098279</v>
      </c>
      <c r="BZ73" s="66">
        <f t="shared" si="37"/>
        <v>34311.118914776962</v>
      </c>
      <c r="CA73" s="66">
        <f t="shared" si="37"/>
        <v>31749.756388781825</v>
      </c>
      <c r="CB73" s="66">
        <f t="shared" si="37"/>
        <v>29379.503352480126</v>
      </c>
      <c r="CC73" s="66">
        <f t="shared" si="37"/>
        <v>26169.038742794473</v>
      </c>
      <c r="CD73" s="66">
        <f t="shared" si="37"/>
        <v>23417.807380921182</v>
      </c>
      <c r="CE73" s="66">
        <f t="shared" si="37"/>
        <v>20917.481410961831</v>
      </c>
      <c r="CF73" s="66">
        <f t="shared" si="37"/>
        <v>19291.595505849324</v>
      </c>
      <c r="CG73" s="66">
        <f t="shared" si="37"/>
        <v>17815.815543528515</v>
      </c>
      <c r="CH73" s="66">
        <f t="shared" si="37"/>
        <v>16712.70362655686</v>
      </c>
      <c r="CI73" s="66">
        <f t="shared" si="37"/>
        <v>16070.630477777853</v>
      </c>
      <c r="CJ73" s="66">
        <f t="shared" si="37"/>
        <v>16399.166031814293</v>
      </c>
      <c r="CK73" s="66">
        <f t="shared" si="37"/>
        <v>18441.75686076994</v>
      </c>
      <c r="CL73" s="66">
        <f t="shared" si="37"/>
        <v>19581.096608632855</v>
      </c>
      <c r="CM73" s="66">
        <f t="shared" si="37"/>
        <v>21210.300312941701</v>
      </c>
      <c r="CN73" s="66">
        <f t="shared" si="37"/>
        <v>19981.806274314084</v>
      </c>
      <c r="CO73" s="66">
        <f t="shared" si="37"/>
        <v>18288.756305360432</v>
      </c>
      <c r="CP73" s="66">
        <f t="shared" si="37"/>
        <v>18126.729835650676</v>
      </c>
      <c r="CQ73" s="66">
        <f t="shared" si="37"/>
        <v>17340.020924312674</v>
      </c>
      <c r="CR73" s="66">
        <f t="shared" si="37"/>
        <v>18485.032650347675</v>
      </c>
      <c r="CS73" s="66">
        <f t="shared" si="37"/>
        <v>19748.032234086175</v>
      </c>
      <c r="CT73" s="66">
        <f t="shared" si="37"/>
        <v>20941.089741251773</v>
      </c>
      <c r="CU73" s="66">
        <f t="shared" si="37"/>
        <v>22260.519760780444</v>
      </c>
      <c r="CV73" s="66">
        <f t="shared" si="37"/>
        <v>23686.946681041783</v>
      </c>
      <c r="CW73" s="66">
        <f t="shared" si="37"/>
        <v>25390.077822307372</v>
      </c>
      <c r="CX73" s="66">
        <f t="shared" si="37"/>
        <v>27429.579215403039</v>
      </c>
      <c r="CY73" s="66">
        <f t="shared" si="37"/>
        <v>29553.576888650019</v>
      </c>
      <c r="CZ73" s="66">
        <f t="shared" si="37"/>
        <v>31746.067240699675</v>
      </c>
      <c r="DA73" s="66">
        <f t="shared" si="37"/>
        <v>32417.368534376987</v>
      </c>
      <c r="DB73" s="66">
        <f t="shared" si="37"/>
        <v>31780.589247192987</v>
      </c>
      <c r="DC73" s="66">
        <f t="shared" si="37"/>
        <v>31143.200847910091</v>
      </c>
      <c r="DD73" s="66">
        <f t="shared" si="37"/>
        <v>30491.209381315915</v>
      </c>
      <c r="DE73" s="66">
        <f t="shared" si="37"/>
        <v>30326.161874439589</v>
      </c>
      <c r="DF73" s="66">
        <f t="shared" si="37"/>
        <v>30974.326242858238</v>
      </c>
      <c r="DG73" s="66">
        <f t="shared" si="37"/>
        <v>31790.577347883656</v>
      </c>
      <c r="DH73" s="66">
        <f t="shared" si="37"/>
        <v>32174.658308084836</v>
      </c>
      <c r="DI73" s="66">
        <f t="shared" si="37"/>
        <v>32440.990525317087</v>
      </c>
      <c r="DJ73" s="66">
        <f t="shared" si="37"/>
        <v>32881.510270953004</v>
      </c>
      <c r="DK73" s="66">
        <f t="shared" si="37"/>
        <v>33588.895013792142</v>
      </c>
      <c r="DL73" s="66">
        <f t="shared" si="37"/>
        <v>34040.911701211706</v>
      </c>
      <c r="DM73" s="66">
        <f t="shared" si="37"/>
        <v>34813.250380889142</v>
      </c>
      <c r="DN73" s="66">
        <f t="shared" si="37"/>
        <v>34802.59529668789</v>
      </c>
      <c r="DO73" s="66">
        <f t="shared" si="37"/>
        <v>34658.688830946558</v>
      </c>
      <c r="DP73" s="66">
        <f t="shared" si="37"/>
        <v>34622.70922228499</v>
      </c>
      <c r="DQ73" s="66">
        <f t="shared" si="37"/>
        <v>35893.687441214322</v>
      </c>
      <c r="DR73" s="67">
        <f t="shared" si="38"/>
        <v>36981.480490098336</v>
      </c>
    </row>
    <row r="74" spans="1:122" x14ac:dyDescent="0.25">
      <c r="A74" s="8" t="s">
        <v>126</v>
      </c>
      <c r="B74" s="56" t="s">
        <v>158</v>
      </c>
      <c r="C74" s="46" t="s">
        <v>137</v>
      </c>
      <c r="D74" s="8" t="s">
        <v>143</v>
      </c>
      <c r="E74" s="8" t="s">
        <v>147</v>
      </c>
      <c r="F74" s="8" t="s">
        <v>152</v>
      </c>
      <c r="G74" s="8">
        <v>37980</v>
      </c>
      <c r="H74" s="53">
        <v>29676</v>
      </c>
      <c r="I74" s="54">
        <v>43273.413888888892</v>
      </c>
      <c r="J74" s="86"/>
      <c r="K74" s="87"/>
      <c r="L74" s="87"/>
      <c r="M74" s="66">
        <f t="shared" si="31"/>
        <v>9716.5945161621075</v>
      </c>
      <c r="N74" s="66">
        <f t="shared" si="31"/>
        <v>9504.221455377985</v>
      </c>
      <c r="O74" s="66">
        <f t="shared" si="31"/>
        <v>9475.6045620498971</v>
      </c>
      <c r="P74" s="66">
        <f t="shared" si="31"/>
        <v>9589.9157028338432</v>
      </c>
      <c r="Q74" s="66">
        <f t="shared" si="31"/>
        <v>9844.9015631875882</v>
      </c>
      <c r="R74" s="66">
        <f t="shared" si="31"/>
        <v>10199.138984426965</v>
      </c>
      <c r="S74" s="66">
        <f t="shared" si="31"/>
        <v>10467.158456191813</v>
      </c>
      <c r="T74" s="66">
        <f t="shared" si="31"/>
        <v>10660.416835529673</v>
      </c>
      <c r="U74" s="66">
        <f t="shared" si="31"/>
        <v>11340.367446375449</v>
      </c>
      <c r="V74" s="66">
        <f t="shared" si="31"/>
        <v>11442.206826919597</v>
      </c>
      <c r="W74" s="66">
        <f t="shared" si="32"/>
        <v>11538.532625832784</v>
      </c>
      <c r="X74" s="66">
        <f t="shared" si="32"/>
        <v>11881.282254472388</v>
      </c>
      <c r="Y74" s="66">
        <f t="shared" si="32"/>
        <v>11997.841763145625</v>
      </c>
      <c r="Z74" s="66">
        <f t="shared" si="32"/>
        <v>12333.165496575275</v>
      </c>
      <c r="AA74" s="66">
        <f t="shared" si="32"/>
        <v>12474.940652710997</v>
      </c>
      <c r="AB74" s="66">
        <f t="shared" si="32"/>
        <v>12814.459638869446</v>
      </c>
      <c r="AC74" s="66">
        <f t="shared" si="32"/>
        <v>12428.605731305055</v>
      </c>
      <c r="AD74" s="66">
        <f t="shared" si="32"/>
        <v>12235.240413211302</v>
      </c>
      <c r="AE74" s="66">
        <f t="shared" si="32"/>
        <v>12213.481900792762</v>
      </c>
      <c r="AF74" s="66">
        <f t="shared" si="32"/>
        <v>12480.830991060147</v>
      </c>
      <c r="AG74" s="66">
        <f t="shared" si="33"/>
        <v>13247.00019617732</v>
      </c>
      <c r="AH74" s="66">
        <f t="shared" si="33"/>
        <v>13551.376513521322</v>
      </c>
      <c r="AI74" s="66">
        <f t="shared" si="33"/>
        <v>14445.282410922047</v>
      </c>
      <c r="AJ74" s="66">
        <f t="shared" si="33"/>
        <v>13948.14879268207</v>
      </c>
      <c r="AK74" s="66">
        <f t="shared" si="33"/>
        <v>13548.726106057891</v>
      </c>
      <c r="AL74" s="66">
        <f t="shared" si="33"/>
        <v>13476.907815888388</v>
      </c>
      <c r="AM74" s="66">
        <f t="shared" si="33"/>
        <v>12906.269694616371</v>
      </c>
      <c r="AN74" s="66">
        <f t="shared" si="33"/>
        <v>13258.297302255989</v>
      </c>
      <c r="AO74" s="66">
        <f t="shared" si="33"/>
        <v>13566.230753904883</v>
      </c>
      <c r="AP74" s="66">
        <f t="shared" si="33"/>
        <v>13982.71099722388</v>
      </c>
      <c r="AQ74" s="66">
        <f t="shared" si="34"/>
        <v>14170.190431288256</v>
      </c>
      <c r="AR74" s="66">
        <f t="shared" si="34"/>
        <v>14183.70091850218</v>
      </c>
      <c r="AS74" s="66">
        <f t="shared" si="34"/>
        <v>14164.886444863712</v>
      </c>
      <c r="AT74" s="66">
        <f t="shared" si="34"/>
        <v>13947.086436122896</v>
      </c>
      <c r="AU74" s="66">
        <f t="shared" si="34"/>
        <v>14103.364367585713</v>
      </c>
      <c r="AV74" s="66">
        <f t="shared" si="34"/>
        <v>14230.403831563006</v>
      </c>
      <c r="AW74" s="66">
        <f t="shared" si="34"/>
        <v>14017.86149267956</v>
      </c>
      <c r="AX74" s="66">
        <f t="shared" si="34"/>
        <v>14048.067801632715</v>
      </c>
      <c r="AY74" s="66">
        <f t="shared" si="34"/>
        <v>14067.889062280337</v>
      </c>
      <c r="AZ74" s="66">
        <f t="shared" si="34"/>
        <v>14212.52500923377</v>
      </c>
      <c r="BA74" s="66">
        <f t="shared" si="35"/>
        <v>14536.501864493262</v>
      </c>
      <c r="BB74" s="66">
        <f t="shared" si="35"/>
        <v>14639.07201939331</v>
      </c>
      <c r="BC74" s="66">
        <f t="shared" si="35"/>
        <v>14650.075178931194</v>
      </c>
      <c r="BD74" s="66">
        <f t="shared" si="35"/>
        <v>14639.219361757454</v>
      </c>
      <c r="BE74" s="66">
        <f t="shared" si="35"/>
        <v>14728.486566725003</v>
      </c>
      <c r="BF74" s="66">
        <f t="shared" si="35"/>
        <v>15232.857589966552</v>
      </c>
      <c r="BG74" s="66">
        <f t="shared" si="35"/>
        <v>15604.561986165216</v>
      </c>
      <c r="BH74" s="66">
        <f t="shared" si="35"/>
        <v>15570.590600258316</v>
      </c>
      <c r="BI74" s="66">
        <f t="shared" si="35"/>
        <v>15814.589906484414</v>
      </c>
      <c r="BJ74" s="66">
        <f t="shared" si="35"/>
        <v>15970.013723152146</v>
      </c>
      <c r="BK74" s="66">
        <f t="shared" si="36"/>
        <v>16127.102601505168</v>
      </c>
      <c r="BL74" s="66">
        <f t="shared" si="36"/>
        <v>17074.644549297802</v>
      </c>
      <c r="BM74" s="66">
        <f t="shared" si="36"/>
        <v>17619.264410073978</v>
      </c>
      <c r="BN74" s="66">
        <f t="shared" si="36"/>
        <v>18122.687527066817</v>
      </c>
      <c r="BO74" s="66">
        <f t="shared" si="36"/>
        <v>18807.433478023857</v>
      </c>
      <c r="BP74" s="66">
        <f t="shared" si="36"/>
        <v>19143.781586769994</v>
      </c>
      <c r="BQ74" s="66">
        <f t="shared" si="36"/>
        <v>19618.419574263029</v>
      </c>
      <c r="BR74" s="66">
        <f t="shared" si="37"/>
        <v>19665.621026913919</v>
      </c>
      <c r="BS74" s="66">
        <f t="shared" si="37"/>
        <v>20043.103397592487</v>
      </c>
      <c r="BT74" s="66">
        <f t="shared" si="37"/>
        <v>20489.869220692279</v>
      </c>
      <c r="BU74" s="66">
        <f t="shared" si="37"/>
        <v>20711.98329274424</v>
      </c>
      <c r="BV74" s="66">
        <f t="shared" si="37"/>
        <v>20746.832662490324</v>
      </c>
      <c r="BW74" s="66">
        <f t="shared" si="37"/>
        <v>20563.149743011927</v>
      </c>
      <c r="BX74" s="66">
        <f t="shared" si="37"/>
        <v>19770.703622343186</v>
      </c>
      <c r="BY74" s="66">
        <f t="shared" si="37"/>
        <v>19345.597784604048</v>
      </c>
      <c r="BZ74" s="66">
        <f t="shared" si="37"/>
        <v>18681.79512079995</v>
      </c>
      <c r="CA74" s="66">
        <f t="shared" si="37"/>
        <v>17431.362348809511</v>
      </c>
      <c r="CB74" s="66">
        <f t="shared" si="37"/>
        <v>16347.110216854267</v>
      </c>
      <c r="CC74" s="66">
        <f t="shared" si="37"/>
        <v>14888.434241398016</v>
      </c>
      <c r="CD74" s="66">
        <f t="shared" si="37"/>
        <v>13883.667822961024</v>
      </c>
      <c r="CE74" s="66">
        <f t="shared" si="37"/>
        <v>13139.919962814778</v>
      </c>
      <c r="CF74" s="66">
        <f t="shared" si="37"/>
        <v>12449.527620536261</v>
      </c>
      <c r="CG74" s="66">
        <f t="shared" si="37"/>
        <v>11619.796514002826</v>
      </c>
      <c r="CH74" s="66">
        <f t="shared" si="37"/>
        <v>10785.945610664763</v>
      </c>
      <c r="CI74" s="66">
        <f t="shared" si="37"/>
        <v>10289.916012682814</v>
      </c>
      <c r="CJ74" s="66">
        <f t="shared" si="37"/>
        <v>10471.337208892537</v>
      </c>
      <c r="CK74" s="66">
        <f t="shared" si="37"/>
        <v>11280.070491163919</v>
      </c>
      <c r="CL74" s="66">
        <f t="shared" si="37"/>
        <v>11583.880468918149</v>
      </c>
      <c r="CM74" s="66">
        <f t="shared" si="37"/>
        <v>12227.19449330074</v>
      </c>
      <c r="CN74" s="66">
        <f t="shared" si="37"/>
        <v>11357.010603910028</v>
      </c>
      <c r="CO74" s="66">
        <f t="shared" si="37"/>
        <v>10497.748937886008</v>
      </c>
      <c r="CP74" s="66">
        <f t="shared" si="37"/>
        <v>10323.438127980255</v>
      </c>
      <c r="CQ74" s="66">
        <f t="shared" si="37"/>
        <v>9606.0460842449211</v>
      </c>
      <c r="CR74" s="66">
        <f t="shared" si="37"/>
        <v>10052.16634260942</v>
      </c>
      <c r="CS74" s="66">
        <f t="shared" si="37"/>
        <v>10359.282017719754</v>
      </c>
      <c r="CT74" s="66">
        <f t="shared" si="37"/>
        <v>10852.191791761345</v>
      </c>
      <c r="CU74" s="66">
        <f t="shared" si="37"/>
        <v>11382.785102047013</v>
      </c>
      <c r="CV74" s="66">
        <f t="shared" si="37"/>
        <v>11794.034600799019</v>
      </c>
      <c r="CW74" s="66">
        <f t="shared" si="37"/>
        <v>12316.290687716768</v>
      </c>
      <c r="CX74" s="66">
        <f t="shared" si="37"/>
        <v>12818.720057511686</v>
      </c>
      <c r="CY74" s="66">
        <f t="shared" si="37"/>
        <v>13340.128243041676</v>
      </c>
      <c r="CZ74" s="66">
        <f t="shared" si="37"/>
        <v>13912.01806051367</v>
      </c>
      <c r="DA74" s="66">
        <f t="shared" si="37"/>
        <v>14018.043673994578</v>
      </c>
      <c r="DB74" s="66">
        <f t="shared" si="37"/>
        <v>13779.601175150494</v>
      </c>
      <c r="DC74" s="66">
        <f t="shared" si="37"/>
        <v>13614.20105387592</v>
      </c>
      <c r="DD74" s="66">
        <f t="shared" si="37"/>
        <v>13643.640129288666</v>
      </c>
      <c r="DE74" s="66">
        <f t="shared" si="37"/>
        <v>14087.622789473337</v>
      </c>
      <c r="DF74" s="66">
        <f t="shared" si="37"/>
        <v>14593.471305756826</v>
      </c>
      <c r="DG74" s="66">
        <f t="shared" si="37"/>
        <v>15215.698957915078</v>
      </c>
      <c r="DH74" s="66">
        <f t="shared" si="37"/>
        <v>15716.821667821583</v>
      </c>
      <c r="DI74" s="66">
        <f t="shared" si="37"/>
        <v>16012.287549218334</v>
      </c>
      <c r="DJ74" s="66">
        <f t="shared" si="37"/>
        <v>16582.204227127331</v>
      </c>
      <c r="DK74" s="66">
        <f t="shared" si="37"/>
        <v>17243.169902100988</v>
      </c>
      <c r="DL74" s="66">
        <f t="shared" si="37"/>
        <v>17360.302649581397</v>
      </c>
      <c r="DM74" s="66">
        <f t="shared" si="37"/>
        <v>17923.579141607654</v>
      </c>
      <c r="DN74" s="66">
        <f t="shared" si="37"/>
        <v>18433.870712845652</v>
      </c>
      <c r="DO74" s="66">
        <f t="shared" si="37"/>
        <v>18476.719259328653</v>
      </c>
      <c r="DP74" s="66">
        <f t="shared" si="37"/>
        <v>18354.593075603992</v>
      </c>
      <c r="DQ74" s="66">
        <f t="shared" si="37"/>
        <v>18078.732414520324</v>
      </c>
      <c r="DR74" s="67">
        <f t="shared" si="38"/>
        <v>17899.908737805665</v>
      </c>
    </row>
    <row r="75" spans="1:122" ht="15.75" thickBot="1" x14ac:dyDescent="0.3">
      <c r="A75" s="8" t="s">
        <v>127</v>
      </c>
      <c r="B75" s="56" t="s">
        <v>159</v>
      </c>
      <c r="C75" s="46" t="s">
        <v>137</v>
      </c>
      <c r="D75" s="8" t="s">
        <v>143</v>
      </c>
      <c r="E75" s="8" t="s">
        <v>147</v>
      </c>
      <c r="F75" s="8" t="s">
        <v>152</v>
      </c>
      <c r="G75" s="8">
        <v>19820</v>
      </c>
      <c r="H75" s="53">
        <v>29676</v>
      </c>
      <c r="I75" s="54">
        <v>43273.413194444445</v>
      </c>
      <c r="J75" s="88"/>
      <c r="K75" s="89"/>
      <c r="L75" s="89"/>
      <c r="M75" s="69">
        <f t="shared" ref="M75:X75" si="39">AVERAGE(J47:M47)</f>
        <v>10747.30199007764</v>
      </c>
      <c r="N75" s="69">
        <f t="shared" si="39"/>
        <v>10606.594762235505</v>
      </c>
      <c r="O75" s="69">
        <f t="shared" si="39"/>
        <v>10860.564773467873</v>
      </c>
      <c r="P75" s="69">
        <f t="shared" si="39"/>
        <v>11003.823194711982</v>
      </c>
      <c r="Q75" s="69">
        <f t="shared" si="39"/>
        <v>11225.074035767493</v>
      </c>
      <c r="R75" s="69">
        <f t="shared" si="39"/>
        <v>11706.747408016545</v>
      </c>
      <c r="S75" s="69">
        <f t="shared" si="39"/>
        <v>11724.54132278418</v>
      </c>
      <c r="T75" s="69">
        <f t="shared" si="39"/>
        <v>12251.045593367349</v>
      </c>
      <c r="U75" s="69">
        <f t="shared" si="39"/>
        <v>12903.245951092724</v>
      </c>
      <c r="V75" s="69">
        <f t="shared" si="39"/>
        <v>12707.684597614607</v>
      </c>
      <c r="W75" s="69">
        <f t="shared" si="39"/>
        <v>12545.894788114607</v>
      </c>
      <c r="X75" s="69">
        <f t="shared" si="39"/>
        <v>12503.043654603582</v>
      </c>
      <c r="Y75" s="69">
        <f t="shared" ref="Y75:BQ80" si="40">AVERAGE(V47:Y47)</f>
        <v>12814.778340271319</v>
      </c>
      <c r="Z75" s="69">
        <f t="shared" si="40"/>
        <v>13163.945905449877</v>
      </c>
      <c r="AA75" s="69">
        <f t="shared" si="40"/>
        <v>13834.257923116536</v>
      </c>
      <c r="AB75" s="69">
        <f t="shared" si="40"/>
        <v>13839.880194725327</v>
      </c>
      <c r="AC75" s="69">
        <f t="shared" si="40"/>
        <v>13419.633427992743</v>
      </c>
      <c r="AD75" s="69">
        <f t="shared" si="40"/>
        <v>13184.397063264347</v>
      </c>
      <c r="AE75" s="69">
        <f t="shared" si="40"/>
        <v>12962.662538643523</v>
      </c>
      <c r="AF75" s="69">
        <f t="shared" si="40"/>
        <v>13133.450313555832</v>
      </c>
      <c r="AG75" s="69">
        <f t="shared" si="40"/>
        <v>13495.687008131359</v>
      </c>
      <c r="AH75" s="69">
        <f t="shared" si="40"/>
        <v>13861.176909897204</v>
      </c>
      <c r="AI75" s="69">
        <f t="shared" si="40"/>
        <v>14039.94067035136</v>
      </c>
      <c r="AJ75" s="69">
        <f t="shared" si="40"/>
        <v>14123.745258087522</v>
      </c>
      <c r="AK75" s="69">
        <f t="shared" si="40"/>
        <v>14099.991564333855</v>
      </c>
      <c r="AL75" s="69">
        <f t="shared" si="40"/>
        <v>14153.225031855733</v>
      </c>
      <c r="AM75" s="69">
        <f t="shared" si="40"/>
        <v>14193.273850547754</v>
      </c>
      <c r="AN75" s="69">
        <f t="shared" si="40"/>
        <v>14272.783309482624</v>
      </c>
      <c r="AO75" s="69">
        <f t="shared" si="40"/>
        <v>14634.557089510035</v>
      </c>
      <c r="AP75" s="69">
        <f t="shared" si="40"/>
        <v>15018.454754926695</v>
      </c>
      <c r="AQ75" s="69">
        <f t="shared" si="40"/>
        <v>15688.995974271988</v>
      </c>
      <c r="AR75" s="69">
        <f t="shared" si="40"/>
        <v>16315.9688231685</v>
      </c>
      <c r="AS75" s="69">
        <f t="shared" si="40"/>
        <v>16679.660851150991</v>
      </c>
      <c r="AT75" s="69">
        <f t="shared" si="40"/>
        <v>16569.077759941152</v>
      </c>
      <c r="AU75" s="69">
        <f t="shared" si="40"/>
        <v>16601.022653881842</v>
      </c>
      <c r="AV75" s="69">
        <f t="shared" si="40"/>
        <v>16506.38558437465</v>
      </c>
      <c r="AW75" s="69">
        <f t="shared" si="40"/>
        <v>16191.304081770557</v>
      </c>
      <c r="AX75" s="69">
        <f t="shared" si="40"/>
        <v>16408.578207980387</v>
      </c>
      <c r="AY75" s="69">
        <f t="shared" si="40"/>
        <v>15962.845604121194</v>
      </c>
      <c r="AZ75" s="69">
        <f t="shared" si="40"/>
        <v>15547.464501416238</v>
      </c>
      <c r="BA75" s="69">
        <f t="shared" si="40"/>
        <v>15417.386281719815</v>
      </c>
      <c r="BB75" s="69">
        <f t="shared" si="40"/>
        <v>15323.081668758703</v>
      </c>
      <c r="BC75" s="69">
        <f t="shared" si="40"/>
        <v>15010.859427761625</v>
      </c>
      <c r="BD75" s="69">
        <f t="shared" si="40"/>
        <v>15119.32150567486</v>
      </c>
      <c r="BE75" s="69">
        <f t="shared" si="40"/>
        <v>15145.5991329235</v>
      </c>
      <c r="BF75" s="69">
        <f t="shared" si="40"/>
        <v>15406.585460279428</v>
      </c>
      <c r="BG75" s="69">
        <f t="shared" si="40"/>
        <v>16116.200790353992</v>
      </c>
      <c r="BH75" s="69">
        <f t="shared" si="40"/>
        <v>15883.264173706535</v>
      </c>
      <c r="BI75" s="69">
        <f t="shared" si="40"/>
        <v>16082.361915924197</v>
      </c>
      <c r="BJ75" s="69">
        <f t="shared" si="40"/>
        <v>16108.22913751297</v>
      </c>
      <c r="BK75" s="69">
        <f t="shared" si="40"/>
        <v>16034.685703832511</v>
      </c>
      <c r="BL75" s="69">
        <f t="shared" si="40"/>
        <v>16762.796351581615</v>
      </c>
      <c r="BM75" s="69">
        <f t="shared" si="40"/>
        <v>17296.319274990092</v>
      </c>
      <c r="BN75" s="69">
        <f t="shared" si="40"/>
        <v>17003.940886972705</v>
      </c>
      <c r="BO75" s="69">
        <f t="shared" si="40"/>
        <v>17398.510551852578</v>
      </c>
      <c r="BP75" s="69">
        <f t="shared" si="40"/>
        <v>17320.339126525654</v>
      </c>
      <c r="BQ75" s="69">
        <f t="shared" si="40"/>
        <v>16964.792885984207</v>
      </c>
      <c r="BR75" s="69">
        <f t="shared" si="37"/>
        <v>17044.196338684669</v>
      </c>
      <c r="BS75" s="69">
        <f t="shared" si="37"/>
        <v>16729.707982788965</v>
      </c>
      <c r="BT75" s="69">
        <f t="shared" si="37"/>
        <v>16722.678031479867</v>
      </c>
      <c r="BU75" s="69">
        <f t="shared" si="37"/>
        <v>16200.520281498437</v>
      </c>
      <c r="BV75" s="69">
        <f t="shared" si="37"/>
        <v>15717.937897015201</v>
      </c>
      <c r="BW75" s="69">
        <f t="shared" si="37"/>
        <v>14921.241283463138</v>
      </c>
      <c r="BX75" s="69">
        <f t="shared" si="37"/>
        <v>13865.944888340611</v>
      </c>
      <c r="BY75" s="69">
        <f t="shared" si="37"/>
        <v>13651.931182520892</v>
      </c>
      <c r="BZ75" s="69">
        <f t="shared" si="37"/>
        <v>13421.326163236834</v>
      </c>
      <c r="CA75" s="69">
        <f t="shared" si="37"/>
        <v>12835.484467057677</v>
      </c>
      <c r="CB75" s="69">
        <f t="shared" si="37"/>
        <v>12680.36767365698</v>
      </c>
      <c r="CC75" s="69">
        <f t="shared" si="37"/>
        <v>11841.609809207035</v>
      </c>
      <c r="CD75" s="69">
        <f t="shared" si="37"/>
        <v>11310.314694933497</v>
      </c>
      <c r="CE75" s="69">
        <f t="shared" si="37"/>
        <v>11367.464720899199</v>
      </c>
      <c r="CF75" s="69">
        <f t="shared" si="37"/>
        <v>11284.804815529369</v>
      </c>
      <c r="CG75" s="69">
        <f t="shared" si="37"/>
        <v>11689.4437874263</v>
      </c>
      <c r="CH75" s="69">
        <f t="shared" si="37"/>
        <v>12016.702243025909</v>
      </c>
      <c r="CI75" s="69">
        <f t="shared" si="37"/>
        <v>12315.667944327255</v>
      </c>
      <c r="CJ75" s="69">
        <f t="shared" si="37"/>
        <v>12709.248098359323</v>
      </c>
      <c r="CK75" s="69">
        <f t="shared" si="37"/>
        <v>13572.45143512468</v>
      </c>
      <c r="CL75" s="69">
        <f t="shared" si="37"/>
        <v>14292.005859941773</v>
      </c>
      <c r="CM75" s="69">
        <f t="shared" si="37"/>
        <v>15157.996624099289</v>
      </c>
      <c r="CN75" s="69">
        <f t="shared" si="37"/>
        <v>14885.807240467053</v>
      </c>
      <c r="CO75" s="69">
        <f t="shared" si="37"/>
        <v>14209.646231223378</v>
      </c>
      <c r="CP75" s="69">
        <f t="shared" si="37"/>
        <v>14409.559192413339</v>
      </c>
      <c r="CQ75" s="69">
        <f t="shared" si="37"/>
        <v>14294.36850372667</v>
      </c>
      <c r="CR75" s="69">
        <f t="shared" si="37"/>
        <v>15101.866224396672</v>
      </c>
      <c r="CS75" s="69">
        <f t="shared" si="37"/>
        <v>15730.256469175007</v>
      </c>
      <c r="CT75" s="69">
        <f t="shared" si="37"/>
        <v>16235.049117109185</v>
      </c>
      <c r="CU75" s="69">
        <f t="shared" si="37"/>
        <v>16905.41399880252</v>
      </c>
      <c r="CV75" s="69">
        <f t="shared" si="37"/>
        <v>17663.065028145862</v>
      </c>
      <c r="CW75" s="69">
        <f t="shared" si="37"/>
        <v>18830.162626311696</v>
      </c>
      <c r="CX75" s="69">
        <f t="shared" si="37"/>
        <v>19212.638563785029</v>
      </c>
      <c r="CY75" s="69">
        <f t="shared" si="37"/>
        <v>19519.437902168349</v>
      </c>
      <c r="CZ75" s="69">
        <f t="shared" si="37"/>
        <v>19629.015316105008</v>
      </c>
      <c r="DA75" s="69">
        <f t="shared" si="37"/>
        <v>19320.946416993327</v>
      </c>
      <c r="DB75" s="69">
        <f t="shared" si="37"/>
        <v>18713.977786861658</v>
      </c>
      <c r="DC75" s="69">
        <f t="shared" si="37"/>
        <v>18120.41776721584</v>
      </c>
      <c r="DD75" s="69">
        <f t="shared" si="37"/>
        <v>17864.382406158333</v>
      </c>
      <c r="DE75" s="69">
        <f t="shared" si="37"/>
        <v>17764.993343698341</v>
      </c>
      <c r="DF75" s="69">
        <f t="shared" si="37"/>
        <v>17695.34348131666</v>
      </c>
      <c r="DG75" s="69">
        <f t="shared" si="37"/>
        <v>17902.613967407495</v>
      </c>
      <c r="DH75" s="69">
        <f t="shared" si="37"/>
        <v>18106.278264932502</v>
      </c>
      <c r="DI75" s="69">
        <f t="shared" si="37"/>
        <v>17945.7126653425</v>
      </c>
      <c r="DJ75" s="69">
        <f t="shared" si="37"/>
        <v>18149.774464710004</v>
      </c>
      <c r="DK75" s="69">
        <f t="shared" si="37"/>
        <v>18312.245269394989</v>
      </c>
      <c r="DL75" s="69">
        <f t="shared" si="37"/>
        <v>18296.71519783248</v>
      </c>
      <c r="DM75" s="69">
        <f t="shared" ref="DM75:DM85" si="41">AVERAGE(DJ47:DM47)</f>
        <v>18587.184062634155</v>
      </c>
      <c r="DN75" s="69">
        <f t="shared" ref="DN75:DN85" si="42">AVERAGE(DK47:DN47)</f>
        <v>19241.515272687484</v>
      </c>
      <c r="DO75" s="69">
        <f t="shared" ref="DO75:DO85" si="43">AVERAGE(DL47:DO47)</f>
        <v>19463.291600577482</v>
      </c>
      <c r="DP75" s="69">
        <f t="shared" ref="DP75:DP85" si="44">AVERAGE(DM47:DP47)</f>
        <v>19649.688426582492</v>
      </c>
      <c r="DQ75" s="69">
        <f t="shared" ref="DQ75:DQ85" si="45">AVERAGE(DN47:DQ47)</f>
        <v>19584.400660630825</v>
      </c>
      <c r="DR75" s="70">
        <f t="shared" si="38"/>
        <v>18817.132211883334</v>
      </c>
    </row>
    <row r="76" spans="1:122" x14ac:dyDescent="0.25">
      <c r="A76" s="6" t="s">
        <v>128</v>
      </c>
      <c r="B76" s="57" t="s">
        <v>155</v>
      </c>
      <c r="C76" s="52" t="s">
        <v>138</v>
      </c>
      <c r="D76" s="6" t="s">
        <v>144</v>
      </c>
      <c r="E76" s="6" t="s">
        <v>148</v>
      </c>
      <c r="F76" s="6" t="s">
        <v>152</v>
      </c>
      <c r="G76" s="6">
        <v>35620</v>
      </c>
      <c r="H76" s="49">
        <v>30041</v>
      </c>
      <c r="I76" s="50">
        <v>43282.021527777775</v>
      </c>
      <c r="J76" s="84"/>
      <c r="K76" s="85"/>
      <c r="L76" s="85"/>
      <c r="M76" s="63">
        <f>AVERAGE(J48:M48)</f>
        <v>2428632.9952367302</v>
      </c>
      <c r="N76" s="63">
        <f t="shared" ref="N76:N80" si="46">AVERAGE(K48:N48)</f>
        <v>2040576.489951198</v>
      </c>
      <c r="O76" s="63">
        <f t="shared" ref="O76:O80" si="47">AVERAGE(L48:O48)</f>
        <v>2092529.2750292651</v>
      </c>
      <c r="P76" s="63">
        <f t="shared" ref="P76:P80" si="48">AVERAGE(M48:P48)</f>
        <v>2166650.4624387515</v>
      </c>
      <c r="Q76" s="63">
        <f t="shared" ref="Q76:Q80" si="49">AVERAGE(N48:Q48)</f>
        <v>2287588.9078797116</v>
      </c>
      <c r="R76" s="63">
        <f t="shared" ref="R76:R80" si="50">AVERAGE(O48:R48)</f>
        <v>2613907.0986873815</v>
      </c>
      <c r="S76" s="63">
        <f t="shared" ref="S76:S80" si="51">AVERAGE(P48:S48)</f>
        <v>2674738.7144245375</v>
      </c>
      <c r="T76" s="63">
        <f t="shared" ref="T76:T80" si="52">AVERAGE(Q48:T48)</f>
        <v>2736865.2183492305</v>
      </c>
      <c r="U76" s="63">
        <f t="shared" ref="U76:U80" si="53">AVERAGE(R48:U48)</f>
        <v>2754086.8125420241</v>
      </c>
      <c r="V76" s="63">
        <f t="shared" ref="V76:V80" si="54">AVERAGE(S48:V48)</f>
        <v>2630333.5291975746</v>
      </c>
      <c r="W76" s="63">
        <f t="shared" ref="W76:W80" si="55">AVERAGE(T48:W48)</f>
        <v>2724985.6624704469</v>
      </c>
      <c r="X76" s="63">
        <f t="shared" ref="X76:X80" si="56">AVERAGE(U48:X48)</f>
        <v>2923361.872774818</v>
      </c>
      <c r="Y76" s="63">
        <f t="shared" si="40"/>
        <v>3064212.6300868085</v>
      </c>
      <c r="Z76" s="63">
        <f t="shared" si="40"/>
        <v>3087512.9719893611</v>
      </c>
      <c r="AA76" s="63">
        <f t="shared" si="40"/>
        <v>3243096.8401161376</v>
      </c>
      <c r="AB76" s="63">
        <f t="shared" si="40"/>
        <v>3285062.3448202829</v>
      </c>
      <c r="AC76" s="63">
        <f t="shared" si="40"/>
        <v>3360157.1585531053</v>
      </c>
      <c r="AD76" s="63">
        <f t="shared" si="40"/>
        <v>3532829.8722959836</v>
      </c>
      <c r="AE76" s="63">
        <f t="shared" si="40"/>
        <v>3415749.0480541512</v>
      </c>
      <c r="AF76" s="63">
        <f t="shared" si="40"/>
        <v>3324068.2984737665</v>
      </c>
      <c r="AG76" s="63">
        <f t="shared" si="40"/>
        <v>3107287.276182483</v>
      </c>
      <c r="AH76" s="63">
        <f t="shared" si="40"/>
        <v>3070164.7295446792</v>
      </c>
      <c r="AI76" s="63">
        <f t="shared" si="40"/>
        <v>3202864.4948878288</v>
      </c>
      <c r="AJ76" s="63">
        <f t="shared" si="40"/>
        <v>3362129.3148288545</v>
      </c>
      <c r="AK76" s="63">
        <f t="shared" si="40"/>
        <v>3612567.1551822135</v>
      </c>
      <c r="AL76" s="63">
        <f t="shared" si="40"/>
        <v>3815175.8233181681</v>
      </c>
      <c r="AM76" s="63">
        <f t="shared" si="40"/>
        <v>3891969.0847517475</v>
      </c>
      <c r="AN76" s="63">
        <f t="shared" si="40"/>
        <v>3959744.4405387403</v>
      </c>
      <c r="AO76" s="63">
        <f t="shared" si="40"/>
        <v>4038534.1896995278</v>
      </c>
      <c r="AP76" s="63">
        <f t="shared" si="40"/>
        <v>4165133.6249900097</v>
      </c>
      <c r="AQ76" s="63">
        <f t="shared" si="40"/>
        <v>4251119.5253673624</v>
      </c>
      <c r="AR76" s="63">
        <f t="shared" si="40"/>
        <v>4329034.1906800158</v>
      </c>
      <c r="AS76" s="63">
        <f t="shared" si="40"/>
        <v>4473405.4331355738</v>
      </c>
      <c r="AT76" s="63">
        <f t="shared" si="40"/>
        <v>4543091.5700748581</v>
      </c>
      <c r="AU76" s="63">
        <f t="shared" si="40"/>
        <v>4639159.2283595586</v>
      </c>
      <c r="AV76" s="63">
        <f t="shared" si="40"/>
        <v>4743451.9853564212</v>
      </c>
      <c r="AW76" s="63">
        <f t="shared" si="40"/>
        <v>4682878.9324053619</v>
      </c>
      <c r="AX76" s="63">
        <f t="shared" si="40"/>
        <v>4604067.1952911243</v>
      </c>
      <c r="AY76" s="63">
        <f t="shared" si="40"/>
        <v>4631085.3485432072</v>
      </c>
      <c r="AZ76" s="63">
        <f t="shared" si="40"/>
        <v>4507677.6535284482</v>
      </c>
      <c r="BA76" s="63">
        <f t="shared" si="40"/>
        <v>4609841.7407036368</v>
      </c>
      <c r="BB76" s="63">
        <f t="shared" si="40"/>
        <v>4444910.2996353256</v>
      </c>
      <c r="BC76" s="63">
        <f t="shared" si="40"/>
        <v>4217200.3767159386</v>
      </c>
      <c r="BD76" s="63">
        <f t="shared" si="40"/>
        <v>4165401.9738965761</v>
      </c>
      <c r="BE76" s="63">
        <f t="shared" si="40"/>
        <v>3897356.0018945467</v>
      </c>
      <c r="BF76" s="63">
        <f t="shared" si="40"/>
        <v>3996866.7871373785</v>
      </c>
      <c r="BG76" s="63">
        <f t="shared" si="40"/>
        <v>4043124.5608420083</v>
      </c>
      <c r="BH76" s="63">
        <f t="shared" si="40"/>
        <v>3943083.924152161</v>
      </c>
      <c r="BI76" s="63">
        <f t="shared" si="40"/>
        <v>3907420.6525697438</v>
      </c>
      <c r="BJ76" s="63">
        <f t="shared" si="40"/>
        <v>3698632.4653223488</v>
      </c>
      <c r="BK76" s="63">
        <f t="shared" si="40"/>
        <v>3595217.623841777</v>
      </c>
      <c r="BL76" s="63">
        <f t="shared" si="40"/>
        <v>3614886.5282722437</v>
      </c>
      <c r="BM76" s="63">
        <f t="shared" si="40"/>
        <v>3719702.3264550078</v>
      </c>
      <c r="BN76" s="63">
        <f t="shared" si="40"/>
        <v>3784845.2863961542</v>
      </c>
      <c r="BO76" s="63">
        <f t="shared" si="40"/>
        <v>3909272.2270463556</v>
      </c>
      <c r="BP76" s="63">
        <f t="shared" si="40"/>
        <v>3989366.0307992408</v>
      </c>
      <c r="BQ76" s="63">
        <f t="shared" si="40"/>
        <v>4047501.896052504</v>
      </c>
      <c r="BR76" s="63">
        <f t="shared" ref="BR76:BT80" si="57">AVERAGE(BO48:BR48)</f>
        <v>4328859.3288327344</v>
      </c>
      <c r="BS76" s="63">
        <f t="shared" si="57"/>
        <v>4507178.5110466108</v>
      </c>
      <c r="BT76" s="63">
        <f t="shared" si="57"/>
        <v>4775683.4179491112</v>
      </c>
      <c r="BU76" s="63">
        <f t="shared" ref="BU76:BU85" si="58">AVERAGE(BR48:BU48)</f>
        <v>4947151.0229172539</v>
      </c>
      <c r="BV76" s="63">
        <f t="shared" ref="BV76:BV85" si="59">AVERAGE(BS48:BV48)</f>
        <v>5036835.8727390198</v>
      </c>
      <c r="BW76" s="63">
        <f t="shared" ref="BW76:BW85" si="60">AVERAGE(BT48:BW48)</f>
        <v>4916467.2046032595</v>
      </c>
      <c r="BX76" s="63">
        <f t="shared" ref="BX76:BX85" si="61">AVERAGE(BU48:BX48)</f>
        <v>4638761.8299472351</v>
      </c>
      <c r="BY76" s="63">
        <f t="shared" ref="BY76:BY85" si="62">AVERAGE(BV48:BY48)</f>
        <v>4305142.7318102838</v>
      </c>
      <c r="BZ76" s="63">
        <f t="shared" ref="BZ76:BZ85" si="63">AVERAGE(BW48:BZ48)</f>
        <v>3885352.7141364268</v>
      </c>
      <c r="CA76" s="63">
        <f t="shared" ref="CA76:CA85" si="64">AVERAGE(BX48:CA48)</f>
        <v>3691392.5250758473</v>
      </c>
      <c r="CB76" s="63">
        <f t="shared" ref="CB76:CB85" si="65">AVERAGE(BY48:CB48)</f>
        <v>3387926.9154054564</v>
      </c>
      <c r="CC76" s="63">
        <f t="shared" ref="CC76:CC85" si="66">AVERAGE(BZ48:CC48)</f>
        <v>3220056.2730340199</v>
      </c>
      <c r="CD76" s="63">
        <f t="shared" ref="CD76:CD85" si="67">AVERAGE(CA48:CD48)</f>
        <v>3030576.5029290225</v>
      </c>
      <c r="CE76" s="63">
        <f t="shared" ref="CE76:CE85" si="68">AVERAGE(CB48:CE48)</f>
        <v>2694025.0472234497</v>
      </c>
      <c r="CF76" s="63">
        <f t="shared" ref="CF76:CF85" si="69">AVERAGE(CC48:CF48)</f>
        <v>2543241.1370393252</v>
      </c>
      <c r="CG76" s="63">
        <f t="shared" ref="CG76:CG85" si="70">AVERAGE(CD48:CG48)</f>
        <v>2273006.6748587284</v>
      </c>
      <c r="CH76" s="63">
        <f t="shared" ref="CH76:CH85" si="71">AVERAGE(CE48:CH48)</f>
        <v>1883420.5273242127</v>
      </c>
      <c r="CI76" s="63">
        <f t="shared" ref="CI76:CI85" si="72">AVERAGE(CF48:CI48)</f>
        <v>1661590.2604536796</v>
      </c>
      <c r="CJ76" s="63">
        <f t="shared" ref="CJ76:CJ85" si="73">AVERAGE(CG48:CJ48)</f>
        <v>1511721.3958700148</v>
      </c>
      <c r="CK76" s="63">
        <f t="shared" ref="CK76:CK85" si="74">AVERAGE(CH48:CK48)</f>
        <v>1461737.0758837073</v>
      </c>
      <c r="CL76" s="63">
        <f t="shared" ref="CL76:CL85" si="75">AVERAGE(CI48:CL48)</f>
        <v>1657207.4868924569</v>
      </c>
      <c r="CM76" s="63">
        <f t="shared" ref="CM76:CM85" si="76">AVERAGE(CJ48:CM48)</f>
        <v>1768157.8026903889</v>
      </c>
      <c r="CN76" s="63">
        <f t="shared" ref="CN76:CN85" si="77">AVERAGE(CK48:CN48)</f>
        <v>1801607.7143164978</v>
      </c>
      <c r="CO76" s="63">
        <f t="shared" ref="CO76:CO85" si="78">AVERAGE(CL48:CO48)</f>
        <v>1838240.3663000879</v>
      </c>
      <c r="CP76" s="63">
        <f t="shared" ref="CP76:CP85" si="79">AVERAGE(CM48:CP48)</f>
        <v>1702998.8859106593</v>
      </c>
      <c r="CQ76" s="63">
        <f t="shared" ref="CQ76:CQ85" si="80">AVERAGE(CN48:CQ48)</f>
        <v>1636015.578660212</v>
      </c>
      <c r="CR76" s="63">
        <f t="shared" ref="CR76:CR85" si="81">AVERAGE(CO48:CR48)</f>
        <v>1565162.5946121779</v>
      </c>
      <c r="CS76" s="63">
        <f t="shared" ref="CS76:CS85" si="82">AVERAGE(CP48:CS48)</f>
        <v>1574344.8458206693</v>
      </c>
      <c r="CT76" s="63">
        <f t="shared" ref="CT76:CT85" si="83">AVERAGE(CQ48:CT48)</f>
        <v>1656122.9095901926</v>
      </c>
      <c r="CU76" s="63">
        <f t="shared" ref="CU76:CU85" si="84">AVERAGE(CR48:CU48)</f>
        <v>1738403.8661922743</v>
      </c>
      <c r="CV76" s="63">
        <f t="shared" ref="CV76:CV85" si="85">AVERAGE(CS48:CV48)</f>
        <v>1823851.3807753939</v>
      </c>
      <c r="CW76" s="63">
        <f t="shared" ref="CW76:CW85" si="86">AVERAGE(CT48:CW48)</f>
        <v>1845032.3173063621</v>
      </c>
      <c r="CX76" s="63">
        <f t="shared" ref="CX76:CX85" si="87">AVERAGE(CU48:CX48)</f>
        <v>1953408.5573680559</v>
      </c>
      <c r="CY76" s="63">
        <f t="shared" ref="CY76:CY85" si="88">AVERAGE(CV48:CY48)</f>
        <v>2098251.1119261552</v>
      </c>
      <c r="CZ76" s="63">
        <f t="shared" ref="CZ76:CZ85" si="89">AVERAGE(CW48:CZ48)</f>
        <v>2335243.9858475281</v>
      </c>
      <c r="DA76" s="63">
        <f t="shared" ref="DA76:DA85" si="90">AVERAGE(CX48:DA48)</f>
        <v>2614060.7795449868</v>
      </c>
      <c r="DB76" s="63">
        <f t="shared" ref="DB76:DB85" si="91">AVERAGE(CY48:DB48)</f>
        <v>2691093.1466615424</v>
      </c>
      <c r="DC76" s="63">
        <f t="shared" ref="DC76:DC85" si="92">AVERAGE(CZ48:DC48)</f>
        <v>2751892.69620788</v>
      </c>
      <c r="DD76" s="63">
        <f t="shared" ref="DD76:DD85" si="93">AVERAGE(DA48:DD48)</f>
        <v>2709610.8749726946</v>
      </c>
      <c r="DE76" s="63">
        <f t="shared" ref="DE76:DE85" si="94">AVERAGE(DB48:DE48)</f>
        <v>2590078.3455167408</v>
      </c>
      <c r="DF76" s="63">
        <f t="shared" ref="DF76:DF85" si="95">AVERAGE(DC48:DF48)</f>
        <v>2495503.4238282437</v>
      </c>
      <c r="DG76" s="63">
        <f t="shared" ref="DG76:DG85" si="96">AVERAGE(DD48:DG48)</f>
        <v>2515388.5634112377</v>
      </c>
      <c r="DH76" s="63">
        <f t="shared" ref="DH76:DH85" si="97">AVERAGE(DE48:DH48)</f>
        <v>2600948.3573729037</v>
      </c>
      <c r="DI76" s="63">
        <f t="shared" ref="DI76:DI85" si="98">AVERAGE(DF48:DI48)</f>
        <v>2710286.7515607821</v>
      </c>
      <c r="DJ76" s="63">
        <f t="shared" ref="DJ76:DJ85" si="99">AVERAGE(DG48:DJ48)</f>
        <v>2896482.0056112669</v>
      </c>
      <c r="DK76" s="63">
        <f t="shared" ref="DK76:DK85" si="100">AVERAGE(DH48:DK48)</f>
        <v>2928397.870110306</v>
      </c>
      <c r="DL76" s="63">
        <f t="shared" ref="DL76:DL85" si="101">AVERAGE(DI48:DL48)</f>
        <v>2845261.559051997</v>
      </c>
      <c r="DM76" s="63">
        <f t="shared" si="41"/>
        <v>2780173.4641281939</v>
      </c>
      <c r="DN76" s="63">
        <f t="shared" si="42"/>
        <v>2888239.4550406677</v>
      </c>
      <c r="DO76" s="63">
        <f t="shared" si="43"/>
        <v>2846168.2866723659</v>
      </c>
      <c r="DP76" s="63">
        <f t="shared" si="44"/>
        <v>3072557.5444590314</v>
      </c>
      <c r="DQ76" s="63">
        <f t="shared" si="45"/>
        <v>3139882.1424788646</v>
      </c>
      <c r="DR76" s="64">
        <f t="shared" si="38"/>
        <v>3134384.351383104</v>
      </c>
    </row>
    <row r="77" spans="1:122" x14ac:dyDescent="0.25">
      <c r="A77" s="6" t="s">
        <v>129</v>
      </c>
      <c r="B77" s="57" t="s">
        <v>156</v>
      </c>
      <c r="C77" s="52" t="s">
        <v>138</v>
      </c>
      <c r="D77" s="6" t="s">
        <v>144</v>
      </c>
      <c r="E77" s="6" t="s">
        <v>148</v>
      </c>
      <c r="F77" s="6" t="s">
        <v>152</v>
      </c>
      <c r="G77" s="6">
        <v>31080</v>
      </c>
      <c r="H77" s="49">
        <v>30041</v>
      </c>
      <c r="I77" s="50">
        <v>43282.021527777775</v>
      </c>
      <c r="J77" s="86"/>
      <c r="K77" s="87"/>
      <c r="L77" s="87"/>
      <c r="M77" s="66">
        <f t="shared" ref="M77:M79" si="102">AVERAGE(J49:M49)</f>
        <v>2014534.7062789146</v>
      </c>
      <c r="N77" s="66">
        <f t="shared" si="46"/>
        <v>1573720.6644348735</v>
      </c>
      <c r="O77" s="66">
        <f t="shared" si="47"/>
        <v>1516655.0541929503</v>
      </c>
      <c r="P77" s="66">
        <f t="shared" si="48"/>
        <v>1527397.8711218303</v>
      </c>
      <c r="Q77" s="66">
        <f t="shared" si="49"/>
        <v>1579205.556622514</v>
      </c>
      <c r="R77" s="66">
        <f t="shared" si="50"/>
        <v>1697104.147975544</v>
      </c>
      <c r="S77" s="66">
        <f t="shared" si="51"/>
        <v>1690945.0858688965</v>
      </c>
      <c r="T77" s="66">
        <f t="shared" si="52"/>
        <v>1687185.9994228175</v>
      </c>
      <c r="U77" s="66">
        <f t="shared" si="53"/>
        <v>1670896.2702194136</v>
      </c>
      <c r="V77" s="66">
        <f t="shared" si="54"/>
        <v>1585461.7932497072</v>
      </c>
      <c r="W77" s="66">
        <f t="shared" si="55"/>
        <v>1515366.6224335041</v>
      </c>
      <c r="X77" s="66">
        <f t="shared" si="56"/>
        <v>1441618.7287937927</v>
      </c>
      <c r="Y77" s="66">
        <f t="shared" si="40"/>
        <v>1437909.5224734857</v>
      </c>
      <c r="Z77" s="66">
        <f t="shared" si="40"/>
        <v>1563808.1101483894</v>
      </c>
      <c r="AA77" s="66">
        <f t="shared" si="40"/>
        <v>1698905.1792291568</v>
      </c>
      <c r="AB77" s="66">
        <f t="shared" si="40"/>
        <v>1886315.3936389796</v>
      </c>
      <c r="AC77" s="66">
        <f t="shared" si="40"/>
        <v>2002867.0488664438</v>
      </c>
      <c r="AD77" s="66">
        <f t="shared" si="40"/>
        <v>1901581.3152115778</v>
      </c>
      <c r="AE77" s="66">
        <f t="shared" si="40"/>
        <v>1817393.0622514249</v>
      </c>
      <c r="AF77" s="66">
        <f t="shared" si="40"/>
        <v>1761041.8620011129</v>
      </c>
      <c r="AG77" s="66">
        <f t="shared" si="40"/>
        <v>1743765.1926798206</v>
      </c>
      <c r="AH77" s="66">
        <f t="shared" si="40"/>
        <v>1809274.1216288949</v>
      </c>
      <c r="AI77" s="66">
        <f t="shared" si="40"/>
        <v>1844636.4847709851</v>
      </c>
      <c r="AJ77" s="66">
        <f t="shared" si="40"/>
        <v>1913430.7927373396</v>
      </c>
      <c r="AK77" s="66">
        <f t="shared" si="40"/>
        <v>1936825.2846621203</v>
      </c>
      <c r="AL77" s="66">
        <f t="shared" si="40"/>
        <v>2070462.4122560399</v>
      </c>
      <c r="AM77" s="66">
        <f t="shared" si="40"/>
        <v>2184379.1277158558</v>
      </c>
      <c r="AN77" s="66">
        <f t="shared" si="40"/>
        <v>2249055.4420164423</v>
      </c>
      <c r="AO77" s="66">
        <f t="shared" si="40"/>
        <v>2435827.1090508425</v>
      </c>
      <c r="AP77" s="66">
        <f t="shared" si="40"/>
        <v>2429849.6144414721</v>
      </c>
      <c r="AQ77" s="66">
        <f t="shared" si="40"/>
        <v>2410985.0800660225</v>
      </c>
      <c r="AR77" s="66">
        <f t="shared" si="40"/>
        <v>2426540.6685192892</v>
      </c>
      <c r="AS77" s="66">
        <f t="shared" si="40"/>
        <v>2327371.724928251</v>
      </c>
      <c r="AT77" s="66">
        <f t="shared" si="40"/>
        <v>2341750.669033369</v>
      </c>
      <c r="AU77" s="66">
        <f t="shared" si="40"/>
        <v>2446104.4964415226</v>
      </c>
      <c r="AV77" s="66">
        <f t="shared" si="40"/>
        <v>2484725.4714457709</v>
      </c>
      <c r="AW77" s="66">
        <f t="shared" si="40"/>
        <v>2535352.0810743631</v>
      </c>
      <c r="AX77" s="66">
        <f t="shared" si="40"/>
        <v>2629732.3155614072</v>
      </c>
      <c r="AY77" s="66">
        <f t="shared" si="40"/>
        <v>2634161.6786361085</v>
      </c>
      <c r="AZ77" s="66">
        <f t="shared" si="40"/>
        <v>2576859.0100081544</v>
      </c>
      <c r="BA77" s="66">
        <f t="shared" si="40"/>
        <v>2611354.2488465193</v>
      </c>
      <c r="BB77" s="66">
        <f t="shared" si="40"/>
        <v>2626546.1847860217</v>
      </c>
      <c r="BC77" s="66">
        <f t="shared" si="40"/>
        <v>2591765.0990361385</v>
      </c>
      <c r="BD77" s="66">
        <f t="shared" si="40"/>
        <v>2591588.551194855</v>
      </c>
      <c r="BE77" s="66">
        <f t="shared" si="40"/>
        <v>2503734.5305462363</v>
      </c>
      <c r="BF77" s="66">
        <f t="shared" si="40"/>
        <v>2523515.2719941931</v>
      </c>
      <c r="BG77" s="66">
        <f t="shared" si="40"/>
        <v>2527016.5571749448</v>
      </c>
      <c r="BH77" s="66">
        <f t="shared" si="40"/>
        <v>2622099.5962897092</v>
      </c>
      <c r="BI77" s="66">
        <f t="shared" si="40"/>
        <v>2754535.7436987078</v>
      </c>
      <c r="BJ77" s="66">
        <f t="shared" si="40"/>
        <v>2766480.0374707198</v>
      </c>
      <c r="BK77" s="66">
        <f t="shared" si="40"/>
        <v>2883351.6646497957</v>
      </c>
      <c r="BL77" s="66">
        <f t="shared" si="40"/>
        <v>2923681.3143668412</v>
      </c>
      <c r="BM77" s="66">
        <f t="shared" si="40"/>
        <v>3147015.2736316212</v>
      </c>
      <c r="BN77" s="66">
        <f t="shared" si="40"/>
        <v>3343423.9385097311</v>
      </c>
      <c r="BO77" s="66">
        <f t="shared" si="40"/>
        <v>3413064.4983087485</v>
      </c>
      <c r="BP77" s="66">
        <f t="shared" si="40"/>
        <v>3477207.4477628372</v>
      </c>
      <c r="BQ77" s="66">
        <f t="shared" si="40"/>
        <v>3336866.7607797077</v>
      </c>
      <c r="BR77" s="66">
        <f t="shared" si="57"/>
        <v>3143696.9860621942</v>
      </c>
      <c r="BS77" s="66">
        <f t="shared" si="57"/>
        <v>3059845.019092842</v>
      </c>
      <c r="BT77" s="66">
        <f t="shared" si="57"/>
        <v>3107213.9964624299</v>
      </c>
      <c r="BU77" s="66">
        <f t="shared" si="58"/>
        <v>3151526.7033338528</v>
      </c>
      <c r="BV77" s="66">
        <f t="shared" si="59"/>
        <v>3280350.8293120139</v>
      </c>
      <c r="BW77" s="66">
        <f t="shared" si="60"/>
        <v>3333424.7562337117</v>
      </c>
      <c r="BX77" s="66">
        <f t="shared" si="61"/>
        <v>3139297.4587309547</v>
      </c>
      <c r="BY77" s="66">
        <f t="shared" si="62"/>
        <v>2852943.3462596647</v>
      </c>
      <c r="BZ77" s="66">
        <f t="shared" si="63"/>
        <v>2523130.5180914784</v>
      </c>
      <c r="CA77" s="66">
        <f t="shared" si="64"/>
        <v>2296480.7733164118</v>
      </c>
      <c r="CB77" s="66">
        <f t="shared" si="65"/>
        <v>2119717.3881770791</v>
      </c>
      <c r="CC77" s="66">
        <f t="shared" si="66"/>
        <v>1916204.026785702</v>
      </c>
      <c r="CD77" s="66">
        <f t="shared" si="67"/>
        <v>1710916.6186589405</v>
      </c>
      <c r="CE77" s="66">
        <f t="shared" si="68"/>
        <v>1463863.8173794649</v>
      </c>
      <c r="CF77" s="66">
        <f t="shared" si="69"/>
        <v>1251511.1850191602</v>
      </c>
      <c r="CG77" s="66">
        <f t="shared" si="70"/>
        <v>1094364.8735654582</v>
      </c>
      <c r="CH77" s="66">
        <f t="shared" si="71"/>
        <v>923193.65126462898</v>
      </c>
      <c r="CI77" s="66">
        <f t="shared" si="72"/>
        <v>827050.17189496453</v>
      </c>
      <c r="CJ77" s="66">
        <f t="shared" si="73"/>
        <v>788093.59526875184</v>
      </c>
      <c r="CK77" s="66">
        <f t="shared" si="74"/>
        <v>801546.5236971518</v>
      </c>
      <c r="CL77" s="66">
        <f t="shared" si="75"/>
        <v>860676.58915909787</v>
      </c>
      <c r="CM77" s="66">
        <f t="shared" si="76"/>
        <v>863308.01810252585</v>
      </c>
      <c r="CN77" s="66">
        <f t="shared" si="77"/>
        <v>862786.28975217324</v>
      </c>
      <c r="CO77" s="66">
        <f t="shared" si="78"/>
        <v>888495.82774985197</v>
      </c>
      <c r="CP77" s="66">
        <f t="shared" si="79"/>
        <v>949651.02617034875</v>
      </c>
      <c r="CQ77" s="66">
        <f t="shared" si="80"/>
        <v>1012058.7517328262</v>
      </c>
      <c r="CR77" s="66">
        <f t="shared" si="81"/>
        <v>1000121.3738462504</v>
      </c>
      <c r="CS77" s="66">
        <f t="shared" si="82"/>
        <v>978523.32688838593</v>
      </c>
      <c r="CT77" s="66">
        <f t="shared" si="83"/>
        <v>938280.13778921065</v>
      </c>
      <c r="CU77" s="66">
        <f t="shared" si="84"/>
        <v>908080.76716267818</v>
      </c>
      <c r="CV77" s="66">
        <f t="shared" si="85"/>
        <v>989013.63923751959</v>
      </c>
      <c r="CW77" s="66">
        <f t="shared" si="86"/>
        <v>1176097.314151309</v>
      </c>
      <c r="CX77" s="66">
        <f t="shared" si="87"/>
        <v>1379038.54810953</v>
      </c>
      <c r="CY77" s="66">
        <f t="shared" si="88"/>
        <v>1483475.1514190105</v>
      </c>
      <c r="CZ77" s="66">
        <f t="shared" si="89"/>
        <v>1661914.4963637902</v>
      </c>
      <c r="DA77" s="66">
        <f t="shared" si="90"/>
        <v>1734511.9374152282</v>
      </c>
      <c r="DB77" s="66">
        <f t="shared" si="91"/>
        <v>1846662.2051964849</v>
      </c>
      <c r="DC77" s="66">
        <f t="shared" si="92"/>
        <v>2008747.4542585458</v>
      </c>
      <c r="DD77" s="66">
        <f t="shared" si="93"/>
        <v>2051031.6316998613</v>
      </c>
      <c r="DE77" s="66">
        <f t="shared" si="94"/>
        <v>2099114.4761060462</v>
      </c>
      <c r="DF77" s="66">
        <f t="shared" si="95"/>
        <v>2018051.7702168552</v>
      </c>
      <c r="DG77" s="66">
        <f t="shared" si="96"/>
        <v>2059048.7288440918</v>
      </c>
      <c r="DH77" s="66">
        <f t="shared" si="97"/>
        <v>2044380.4599493784</v>
      </c>
      <c r="DI77" s="66">
        <f t="shared" si="98"/>
        <v>2056539.404581903</v>
      </c>
      <c r="DJ77" s="66">
        <f t="shared" si="99"/>
        <v>2127173.4726959504</v>
      </c>
      <c r="DK77" s="66">
        <f t="shared" si="100"/>
        <v>2093398.0127539597</v>
      </c>
      <c r="DL77" s="66">
        <f t="shared" si="101"/>
        <v>2166061.0166967711</v>
      </c>
      <c r="DM77" s="66">
        <f t="shared" si="41"/>
        <v>2257194.8783113072</v>
      </c>
      <c r="DN77" s="66">
        <f t="shared" si="42"/>
        <v>2335278.141875851</v>
      </c>
      <c r="DO77" s="66">
        <f t="shared" si="43"/>
        <v>2507239.0846389909</v>
      </c>
      <c r="DP77" s="66">
        <f t="shared" si="44"/>
        <v>2586773.8225063281</v>
      </c>
      <c r="DQ77" s="66">
        <f t="shared" si="45"/>
        <v>2677210.6496216538</v>
      </c>
      <c r="DR77" s="67">
        <f t="shared" si="38"/>
        <v>2822169.3699438791</v>
      </c>
    </row>
    <row r="78" spans="1:122" x14ac:dyDescent="0.25">
      <c r="A78" s="6" t="s">
        <v>130</v>
      </c>
      <c r="B78" s="57" t="s">
        <v>157</v>
      </c>
      <c r="C78" s="52" t="s">
        <v>138</v>
      </c>
      <c r="D78" s="6" t="s">
        <v>144</v>
      </c>
      <c r="E78" s="6" t="s">
        <v>148</v>
      </c>
      <c r="F78" s="6" t="s">
        <v>152</v>
      </c>
      <c r="G78" s="6">
        <v>16980</v>
      </c>
      <c r="H78" s="49">
        <v>30041</v>
      </c>
      <c r="I78" s="50">
        <v>43282.021527777775</v>
      </c>
      <c r="J78" s="86"/>
      <c r="K78" s="87"/>
      <c r="L78" s="87"/>
      <c r="M78" s="66">
        <f t="shared" si="102"/>
        <v>3547191.8989442918</v>
      </c>
      <c r="N78" s="66">
        <f t="shared" si="46"/>
        <v>3125446.5880153263</v>
      </c>
      <c r="O78" s="66">
        <f t="shared" si="47"/>
        <v>3032236.1305960836</v>
      </c>
      <c r="P78" s="66">
        <f t="shared" si="48"/>
        <v>3069791.083612218</v>
      </c>
      <c r="Q78" s="66">
        <f t="shared" si="49"/>
        <v>3113213.6528374557</v>
      </c>
      <c r="R78" s="66">
        <f t="shared" si="50"/>
        <v>3472297.8882363313</v>
      </c>
      <c r="S78" s="66">
        <f t="shared" si="51"/>
        <v>3601684.7258333205</v>
      </c>
      <c r="T78" s="66">
        <f t="shared" si="52"/>
        <v>3752702.7490602406</v>
      </c>
      <c r="U78" s="66">
        <f t="shared" si="53"/>
        <v>4044130.2826770223</v>
      </c>
      <c r="V78" s="66">
        <f t="shared" si="54"/>
        <v>4187992.6649076478</v>
      </c>
      <c r="W78" s="66">
        <f t="shared" si="55"/>
        <v>4317491.9012971986</v>
      </c>
      <c r="X78" s="66">
        <f t="shared" si="56"/>
        <v>4455993.2965630889</v>
      </c>
      <c r="Y78" s="66">
        <f t="shared" si="40"/>
        <v>4690035.5433805836</v>
      </c>
      <c r="Z78" s="66">
        <f t="shared" si="40"/>
        <v>4779064.7054100372</v>
      </c>
      <c r="AA78" s="66">
        <f t="shared" si="40"/>
        <v>4992160.1711131511</v>
      </c>
      <c r="AB78" s="66">
        <f t="shared" si="40"/>
        <v>5109000.4959936002</v>
      </c>
      <c r="AC78" s="66">
        <f t="shared" si="40"/>
        <v>5079783.2771450179</v>
      </c>
      <c r="AD78" s="66">
        <f t="shared" si="40"/>
        <v>4930953.083141109</v>
      </c>
      <c r="AE78" s="66">
        <f t="shared" si="40"/>
        <v>4713253.447700711</v>
      </c>
      <c r="AF78" s="66">
        <f t="shared" si="40"/>
        <v>4577780.0382225858</v>
      </c>
      <c r="AG78" s="66">
        <f t="shared" si="40"/>
        <v>4469481.2337297406</v>
      </c>
      <c r="AH78" s="66">
        <f t="shared" si="40"/>
        <v>4642798.9615514977</v>
      </c>
      <c r="AI78" s="66">
        <f t="shared" si="40"/>
        <v>4722640.1367036738</v>
      </c>
      <c r="AJ78" s="66">
        <f t="shared" si="40"/>
        <v>4805567.7474489864</v>
      </c>
      <c r="AK78" s="66">
        <f t="shared" si="40"/>
        <v>4744028.4574627057</v>
      </c>
      <c r="AL78" s="66">
        <f t="shared" si="40"/>
        <v>4596478.9407652114</v>
      </c>
      <c r="AM78" s="66">
        <f t="shared" si="40"/>
        <v>4555673.7983036255</v>
      </c>
      <c r="AN78" s="66">
        <f t="shared" si="40"/>
        <v>4509210.4757899372</v>
      </c>
      <c r="AO78" s="66">
        <f t="shared" si="40"/>
        <v>4410853.4654576099</v>
      </c>
      <c r="AP78" s="66">
        <f t="shared" si="40"/>
        <v>4568831.8491553394</v>
      </c>
      <c r="AQ78" s="66">
        <f t="shared" si="40"/>
        <v>4786680.9225792401</v>
      </c>
      <c r="AR78" s="66">
        <f t="shared" si="40"/>
        <v>4817274.200616248</v>
      </c>
      <c r="AS78" s="66">
        <f t="shared" si="40"/>
        <v>5163366.516683707</v>
      </c>
      <c r="AT78" s="66">
        <f t="shared" si="40"/>
        <v>5312424.7556943744</v>
      </c>
      <c r="AU78" s="66">
        <f t="shared" si="40"/>
        <v>5338965.7430214155</v>
      </c>
      <c r="AV78" s="66">
        <f t="shared" si="40"/>
        <v>5549560.9790900182</v>
      </c>
      <c r="AW78" s="66">
        <f t="shared" si="40"/>
        <v>5849547.6329280939</v>
      </c>
      <c r="AX78" s="66">
        <f t="shared" si="40"/>
        <v>5951076.2097808383</v>
      </c>
      <c r="AY78" s="66">
        <f t="shared" si="40"/>
        <v>6060419.8296418795</v>
      </c>
      <c r="AZ78" s="66">
        <f t="shared" si="40"/>
        <v>6009985.7239400633</v>
      </c>
      <c r="BA78" s="66">
        <f t="shared" si="40"/>
        <v>5605262.9506942052</v>
      </c>
      <c r="BB78" s="66">
        <f t="shared" si="40"/>
        <v>5589157.1600726433</v>
      </c>
      <c r="BC78" s="66">
        <f t="shared" si="40"/>
        <v>5661095.6988550648</v>
      </c>
      <c r="BD78" s="66">
        <f t="shared" si="40"/>
        <v>5762479.1108719613</v>
      </c>
      <c r="BE78" s="66">
        <f t="shared" si="40"/>
        <v>5971551.5733505385</v>
      </c>
      <c r="BF78" s="66">
        <f t="shared" si="40"/>
        <v>6103972.5241615884</v>
      </c>
      <c r="BG78" s="66">
        <f t="shared" si="40"/>
        <v>6132892.2808436621</v>
      </c>
      <c r="BH78" s="66">
        <f t="shared" si="40"/>
        <v>6168425.5797600215</v>
      </c>
      <c r="BI78" s="66">
        <f t="shared" si="40"/>
        <v>6428471.354653907</v>
      </c>
      <c r="BJ78" s="66">
        <f t="shared" si="40"/>
        <v>6511978.2712623961</v>
      </c>
      <c r="BK78" s="66">
        <f t="shared" si="40"/>
        <v>6608644.00896479</v>
      </c>
      <c r="BL78" s="66">
        <f t="shared" si="40"/>
        <v>6936859.6469334299</v>
      </c>
      <c r="BM78" s="66">
        <f t="shared" si="40"/>
        <v>7065655.9254403859</v>
      </c>
      <c r="BN78" s="66">
        <f t="shared" si="40"/>
        <v>7065214.3383127134</v>
      </c>
      <c r="BO78" s="66">
        <f t="shared" si="40"/>
        <v>7074944.8942161594</v>
      </c>
      <c r="BP78" s="66">
        <f t="shared" si="40"/>
        <v>7115488.3081678171</v>
      </c>
      <c r="BQ78" s="66">
        <f t="shared" si="40"/>
        <v>7022418.2095698882</v>
      </c>
      <c r="BR78" s="66">
        <f t="shared" si="57"/>
        <v>7161025.343326807</v>
      </c>
      <c r="BS78" s="66">
        <f t="shared" si="57"/>
        <v>7374797.4526203433</v>
      </c>
      <c r="BT78" s="66">
        <f t="shared" si="57"/>
        <v>7708707.1685152492</v>
      </c>
      <c r="BU78" s="66">
        <f t="shared" si="58"/>
        <v>7894678.7845569188</v>
      </c>
      <c r="BV78" s="66">
        <f t="shared" si="59"/>
        <v>8076256.5195268365</v>
      </c>
      <c r="BW78" s="66">
        <f t="shared" si="60"/>
        <v>8065786.5752801737</v>
      </c>
      <c r="BX78" s="66">
        <f t="shared" si="61"/>
        <v>7388193.4083721144</v>
      </c>
      <c r="BY78" s="66">
        <f t="shared" si="62"/>
        <v>6671954.3020730205</v>
      </c>
      <c r="BZ78" s="66">
        <f t="shared" si="63"/>
        <v>5726697.0420465749</v>
      </c>
      <c r="CA78" s="66">
        <f t="shared" si="64"/>
        <v>5048770.9269092344</v>
      </c>
      <c r="CB78" s="66">
        <f t="shared" si="65"/>
        <v>4564100.5266396897</v>
      </c>
      <c r="CC78" s="66">
        <f t="shared" si="66"/>
        <v>4136879.1196848224</v>
      </c>
      <c r="CD78" s="66">
        <f t="shared" si="67"/>
        <v>3584707.7587406025</v>
      </c>
      <c r="CE78" s="66">
        <f t="shared" si="68"/>
        <v>2906321.290875379</v>
      </c>
      <c r="CF78" s="66">
        <f t="shared" si="69"/>
        <v>2334673.2772486727</v>
      </c>
      <c r="CG78" s="66">
        <f t="shared" si="70"/>
        <v>1842878.5517548313</v>
      </c>
      <c r="CH78" s="66">
        <f t="shared" si="71"/>
        <v>1496986.9254138223</v>
      </c>
      <c r="CI78" s="66">
        <f t="shared" si="72"/>
        <v>1218875.494330951</v>
      </c>
      <c r="CJ78" s="66">
        <f t="shared" si="73"/>
        <v>1015935.1072154875</v>
      </c>
      <c r="CK78" s="66">
        <f t="shared" si="74"/>
        <v>939770.33381794393</v>
      </c>
      <c r="CL78" s="66">
        <f t="shared" si="75"/>
        <v>1024703.8848499532</v>
      </c>
      <c r="CM78" s="66">
        <f t="shared" si="76"/>
        <v>1043709.3143700901</v>
      </c>
      <c r="CN78" s="66">
        <f t="shared" si="77"/>
        <v>1026015.2977066016</v>
      </c>
      <c r="CO78" s="66">
        <f t="shared" si="78"/>
        <v>988550.95816992479</v>
      </c>
      <c r="CP78" s="66">
        <f t="shared" si="79"/>
        <v>936650.18041854224</v>
      </c>
      <c r="CQ78" s="66">
        <f t="shared" si="80"/>
        <v>919236.69437935064</v>
      </c>
      <c r="CR78" s="66">
        <f t="shared" si="81"/>
        <v>904324.77220605593</v>
      </c>
      <c r="CS78" s="66">
        <f t="shared" si="82"/>
        <v>1016426.2810339418</v>
      </c>
      <c r="CT78" s="66">
        <f t="shared" si="83"/>
        <v>1081276.1628080788</v>
      </c>
      <c r="CU78" s="66">
        <f t="shared" si="84"/>
        <v>1153842.3397744277</v>
      </c>
      <c r="CV78" s="66">
        <f t="shared" si="85"/>
        <v>1291387.6928828368</v>
      </c>
      <c r="CW78" s="66">
        <f t="shared" si="86"/>
        <v>1362936.9830521208</v>
      </c>
      <c r="CX78" s="66">
        <f t="shared" si="87"/>
        <v>1433617.4190766427</v>
      </c>
      <c r="CY78" s="66">
        <f t="shared" si="88"/>
        <v>1514045.2726366622</v>
      </c>
      <c r="CZ78" s="66">
        <f t="shared" si="89"/>
        <v>1580379.6185140831</v>
      </c>
      <c r="DA78" s="66">
        <f t="shared" si="90"/>
        <v>1665766.320981011</v>
      </c>
      <c r="DB78" s="66">
        <f t="shared" si="91"/>
        <v>1671601.7006270625</v>
      </c>
      <c r="DC78" s="66">
        <f t="shared" si="92"/>
        <v>1784078.2997891763</v>
      </c>
      <c r="DD78" s="66">
        <f t="shared" si="93"/>
        <v>1837662.561903381</v>
      </c>
      <c r="DE78" s="66">
        <f t="shared" si="94"/>
        <v>1874230.8618612795</v>
      </c>
      <c r="DF78" s="66">
        <f t="shared" si="95"/>
        <v>1892898.788814116</v>
      </c>
      <c r="DG78" s="66">
        <f t="shared" si="96"/>
        <v>1888918.148025916</v>
      </c>
      <c r="DH78" s="66">
        <f t="shared" si="97"/>
        <v>1892234.9708146362</v>
      </c>
      <c r="DI78" s="66">
        <f t="shared" si="98"/>
        <v>1853196.7721122405</v>
      </c>
      <c r="DJ78" s="66">
        <f t="shared" si="99"/>
        <v>2037039.6777985469</v>
      </c>
      <c r="DK78" s="66">
        <f t="shared" si="100"/>
        <v>2036680.6646497934</v>
      </c>
      <c r="DL78" s="66">
        <f t="shared" si="101"/>
        <v>2045114.8233278804</v>
      </c>
      <c r="DM78" s="66">
        <f t="shared" si="41"/>
        <v>2124837.1053153733</v>
      </c>
      <c r="DN78" s="66">
        <f t="shared" si="42"/>
        <v>2142072.674565969</v>
      </c>
      <c r="DO78" s="66">
        <f t="shared" si="43"/>
        <v>2206792.0260285619</v>
      </c>
      <c r="DP78" s="66">
        <f t="shared" si="44"/>
        <v>2237063.2135900455</v>
      </c>
      <c r="DQ78" s="66">
        <f t="shared" si="45"/>
        <v>2239693.8379065325</v>
      </c>
      <c r="DR78" s="67">
        <f t="shared" si="38"/>
        <v>2225132.255945975</v>
      </c>
    </row>
    <row r="79" spans="1:122" x14ac:dyDescent="0.25">
      <c r="A79" s="48" t="s">
        <v>131</v>
      </c>
      <c r="B79" s="57" t="s">
        <v>158</v>
      </c>
      <c r="C79" s="52" t="s">
        <v>138</v>
      </c>
      <c r="D79" s="6" t="s">
        <v>144</v>
      </c>
      <c r="E79" s="6" t="s">
        <v>148</v>
      </c>
      <c r="F79" s="6" t="s">
        <v>152</v>
      </c>
      <c r="G79" s="6">
        <v>37980</v>
      </c>
      <c r="H79" s="49">
        <v>30041</v>
      </c>
      <c r="I79" s="50">
        <v>43282.021527777775</v>
      </c>
      <c r="J79" s="86"/>
      <c r="K79" s="87"/>
      <c r="L79" s="87"/>
      <c r="M79" s="66">
        <f t="shared" si="102"/>
        <v>1945707.9164973302</v>
      </c>
      <c r="N79" s="66">
        <f t="shared" si="46"/>
        <v>1632663.0765507915</v>
      </c>
      <c r="O79" s="66">
        <f t="shared" si="47"/>
        <v>1607497.8774802904</v>
      </c>
      <c r="P79" s="66">
        <f t="shared" si="48"/>
        <v>1639240.3139250379</v>
      </c>
      <c r="Q79" s="66">
        <f t="shared" si="49"/>
        <v>1760248.0101940343</v>
      </c>
      <c r="R79" s="66">
        <f t="shared" si="50"/>
        <v>1995070.4441478467</v>
      </c>
      <c r="S79" s="66">
        <f t="shared" si="51"/>
        <v>2064721.5874545535</v>
      </c>
      <c r="T79" s="66">
        <f t="shared" si="52"/>
        <v>2165452.9880544594</v>
      </c>
      <c r="U79" s="66">
        <f t="shared" si="53"/>
        <v>2201439.5429736371</v>
      </c>
      <c r="V79" s="66">
        <f t="shared" si="54"/>
        <v>2170128.5257432442</v>
      </c>
      <c r="W79" s="66">
        <f t="shared" si="55"/>
        <v>2270502.6829576772</v>
      </c>
      <c r="X79" s="66">
        <f t="shared" si="56"/>
        <v>2375720.2895658035</v>
      </c>
      <c r="Y79" s="66">
        <f t="shared" si="40"/>
        <v>2462732.5810892833</v>
      </c>
      <c r="Z79" s="66">
        <f t="shared" si="40"/>
        <v>2483524.9224273558</v>
      </c>
      <c r="AA79" s="66">
        <f t="shared" si="40"/>
        <v>2556973.4833767726</v>
      </c>
      <c r="AB79" s="66">
        <f t="shared" si="40"/>
        <v>2555184.1006150129</v>
      </c>
      <c r="AC79" s="66">
        <f t="shared" si="40"/>
        <v>2588273.3005479015</v>
      </c>
      <c r="AD79" s="66">
        <f t="shared" si="40"/>
        <v>2661003.1515649743</v>
      </c>
      <c r="AE79" s="66">
        <f t="shared" si="40"/>
        <v>2499581.4008204085</v>
      </c>
      <c r="AF79" s="66">
        <f t="shared" si="40"/>
        <v>2438182.142768485</v>
      </c>
      <c r="AG79" s="66">
        <f t="shared" si="40"/>
        <v>2292464.3030009354</v>
      </c>
      <c r="AH79" s="66">
        <f t="shared" si="40"/>
        <v>2223766.6534622316</v>
      </c>
      <c r="AI79" s="66">
        <f t="shared" si="40"/>
        <v>2358579.719043131</v>
      </c>
      <c r="AJ79" s="66">
        <f t="shared" si="40"/>
        <v>2398227.2839105413</v>
      </c>
      <c r="AK79" s="66">
        <f t="shared" si="40"/>
        <v>2475645.2778520393</v>
      </c>
      <c r="AL79" s="66">
        <f t="shared" si="40"/>
        <v>2566803.4028321193</v>
      </c>
      <c r="AM79" s="66">
        <f t="shared" si="40"/>
        <v>2505477.3238805225</v>
      </c>
      <c r="AN79" s="66">
        <f t="shared" si="40"/>
        <v>2527695.3137814007</v>
      </c>
      <c r="AO79" s="66">
        <f t="shared" si="40"/>
        <v>2598872.1464375821</v>
      </c>
      <c r="AP79" s="66">
        <f t="shared" si="40"/>
        <v>2712360.7551406748</v>
      </c>
      <c r="AQ79" s="66">
        <f t="shared" si="40"/>
        <v>2811810.9637863715</v>
      </c>
      <c r="AR79" s="66">
        <f t="shared" si="40"/>
        <v>2870768.3629717734</v>
      </c>
      <c r="AS79" s="66">
        <f t="shared" si="40"/>
        <v>2914088.5842112261</v>
      </c>
      <c r="AT79" s="66">
        <f t="shared" si="40"/>
        <v>2883001.3983687321</v>
      </c>
      <c r="AU79" s="66">
        <f t="shared" si="40"/>
        <v>2896332.3474563565</v>
      </c>
      <c r="AV79" s="66">
        <f t="shared" si="40"/>
        <v>2880959.895517047</v>
      </c>
      <c r="AW79" s="66">
        <f t="shared" si="40"/>
        <v>2866986.207292702</v>
      </c>
      <c r="AX79" s="66">
        <f t="shared" si="40"/>
        <v>2812158.3519901945</v>
      </c>
      <c r="AY79" s="66">
        <f t="shared" si="40"/>
        <v>2776650.1691901786</v>
      </c>
      <c r="AZ79" s="66">
        <f t="shared" si="40"/>
        <v>2713987.6898959721</v>
      </c>
      <c r="BA79" s="66">
        <f t="shared" si="40"/>
        <v>2677409.0738584772</v>
      </c>
      <c r="BB79" s="66">
        <f t="shared" si="40"/>
        <v>2593312.1237991895</v>
      </c>
      <c r="BC79" s="66">
        <f t="shared" si="40"/>
        <v>2537044.2024032054</v>
      </c>
      <c r="BD79" s="66">
        <f t="shared" si="40"/>
        <v>2580010.7481945702</v>
      </c>
      <c r="BE79" s="66">
        <f t="shared" si="40"/>
        <v>2520825.8354039681</v>
      </c>
      <c r="BF79" s="66">
        <f t="shared" si="40"/>
        <v>2654565.6217768057</v>
      </c>
      <c r="BG79" s="66">
        <f t="shared" si="40"/>
        <v>2745058.6726783635</v>
      </c>
      <c r="BH79" s="66">
        <f t="shared" si="40"/>
        <v>2733438.0608528145</v>
      </c>
      <c r="BI79" s="66">
        <f t="shared" si="40"/>
        <v>2787618.6557412487</v>
      </c>
      <c r="BJ79" s="66">
        <f t="shared" si="40"/>
        <v>2695030.3775567734</v>
      </c>
      <c r="BK79" s="66">
        <f t="shared" si="40"/>
        <v>2617808.0079075755</v>
      </c>
      <c r="BL79" s="66">
        <f t="shared" si="40"/>
        <v>2607369.9413110684</v>
      </c>
      <c r="BM79" s="66">
        <f t="shared" si="40"/>
        <v>2672966.0724933259</v>
      </c>
      <c r="BN79" s="66">
        <f t="shared" si="40"/>
        <v>2704067.7171542663</v>
      </c>
      <c r="BO79" s="66">
        <f t="shared" si="40"/>
        <v>2807141.0227529765</v>
      </c>
      <c r="BP79" s="66">
        <f t="shared" si="40"/>
        <v>2856518.1509438595</v>
      </c>
      <c r="BQ79" s="66">
        <f t="shared" si="40"/>
        <v>2858441.4799416126</v>
      </c>
      <c r="BR79" s="66">
        <f t="shared" si="57"/>
        <v>2907799.7717434466</v>
      </c>
      <c r="BS79" s="66">
        <f t="shared" si="57"/>
        <v>2943739.7572110058</v>
      </c>
      <c r="BT79" s="66">
        <f t="shared" si="57"/>
        <v>3062253.8146236143</v>
      </c>
      <c r="BU79" s="66">
        <f t="shared" si="58"/>
        <v>3130812.0814884286</v>
      </c>
      <c r="BV79" s="66">
        <f t="shared" si="59"/>
        <v>3233058.5599918393</v>
      </c>
      <c r="BW79" s="66">
        <f t="shared" si="60"/>
        <v>3137512.0169793982</v>
      </c>
      <c r="BX79" s="66">
        <f t="shared" si="61"/>
        <v>2946101.7265775721</v>
      </c>
      <c r="BY79" s="66">
        <f t="shared" si="62"/>
        <v>2721268.4116862598</v>
      </c>
      <c r="BZ79" s="66">
        <f t="shared" si="63"/>
        <v>2473495.8659503218</v>
      </c>
      <c r="CA79" s="66">
        <f t="shared" si="64"/>
        <v>2426658.5247908877</v>
      </c>
      <c r="CB79" s="66">
        <f t="shared" si="65"/>
        <v>2277890.2156917565</v>
      </c>
      <c r="CC79" s="66">
        <f t="shared" si="66"/>
        <v>2171227.4032575213</v>
      </c>
      <c r="CD79" s="66">
        <f t="shared" si="67"/>
        <v>2092194.5236635369</v>
      </c>
      <c r="CE79" s="66">
        <f t="shared" si="68"/>
        <v>1889800.2535464969</v>
      </c>
      <c r="CF79" s="66">
        <f t="shared" si="69"/>
        <v>1812767.187992845</v>
      </c>
      <c r="CG79" s="66">
        <f t="shared" si="70"/>
        <v>1662240.3571157043</v>
      </c>
      <c r="CH79" s="66">
        <f t="shared" si="71"/>
        <v>1370352.6041390302</v>
      </c>
      <c r="CI79" s="66">
        <f t="shared" si="72"/>
        <v>1178104.4596042885</v>
      </c>
      <c r="CJ79" s="66">
        <f t="shared" si="73"/>
        <v>1061538.2204591765</v>
      </c>
      <c r="CK79" s="66">
        <f t="shared" si="74"/>
        <v>1029774.0080929159</v>
      </c>
      <c r="CL79" s="66">
        <f t="shared" si="75"/>
        <v>1175522.9248140457</v>
      </c>
      <c r="CM79" s="66">
        <f t="shared" si="76"/>
        <v>1233318.6450978776</v>
      </c>
      <c r="CN79" s="66">
        <f t="shared" si="77"/>
        <v>1207218.9977175076</v>
      </c>
      <c r="CO79" s="66">
        <f t="shared" si="78"/>
        <v>1219496.0332591562</v>
      </c>
      <c r="CP79" s="66">
        <f t="shared" si="79"/>
        <v>1113713.812659194</v>
      </c>
      <c r="CQ79" s="66">
        <f t="shared" si="80"/>
        <v>1070392.9232760472</v>
      </c>
      <c r="CR79" s="66">
        <f t="shared" si="81"/>
        <v>1047774.3583553652</v>
      </c>
      <c r="CS79" s="66">
        <f t="shared" si="82"/>
        <v>1040704.9298790592</v>
      </c>
      <c r="CT79" s="66">
        <f t="shared" si="83"/>
        <v>1097422.1274628981</v>
      </c>
      <c r="CU79" s="66">
        <f t="shared" si="84"/>
        <v>1153298.3214321856</v>
      </c>
      <c r="CV79" s="66">
        <f t="shared" si="85"/>
        <v>1224768.1055257181</v>
      </c>
      <c r="CW79" s="66">
        <f t="shared" si="86"/>
        <v>1250505.8710243981</v>
      </c>
      <c r="CX79" s="66">
        <f t="shared" si="87"/>
        <v>1323957.2291950251</v>
      </c>
      <c r="CY79" s="66">
        <f t="shared" si="88"/>
        <v>1407280.7505740877</v>
      </c>
      <c r="CZ79" s="66">
        <f t="shared" si="89"/>
        <v>1458519.7691502722</v>
      </c>
      <c r="DA79" s="66">
        <f t="shared" si="90"/>
        <v>1498728.1265665214</v>
      </c>
      <c r="DB79" s="66">
        <f t="shared" si="91"/>
        <v>1425830.6898170589</v>
      </c>
      <c r="DC79" s="66">
        <f t="shared" si="92"/>
        <v>1384794.8553333536</v>
      </c>
      <c r="DD79" s="66">
        <f t="shared" si="93"/>
        <v>1391377.969985635</v>
      </c>
      <c r="DE79" s="66">
        <f t="shared" si="94"/>
        <v>1413182.2180253454</v>
      </c>
      <c r="DF79" s="66">
        <f t="shared" si="95"/>
        <v>1438402.3181601823</v>
      </c>
      <c r="DG79" s="66">
        <f t="shared" si="96"/>
        <v>1475689.9322319578</v>
      </c>
      <c r="DH79" s="66">
        <f t="shared" si="97"/>
        <v>1531539.3573930264</v>
      </c>
      <c r="DI79" s="66">
        <f t="shared" si="98"/>
        <v>1598837.2050003279</v>
      </c>
      <c r="DJ79" s="66">
        <f t="shared" si="99"/>
        <v>1708305.6493932183</v>
      </c>
      <c r="DK79" s="66">
        <f t="shared" si="100"/>
        <v>1790657.767901957</v>
      </c>
      <c r="DL79" s="66">
        <f t="shared" si="101"/>
        <v>1800238.1292981044</v>
      </c>
      <c r="DM79" s="66">
        <f t="shared" si="41"/>
        <v>1817079.5121167188</v>
      </c>
      <c r="DN79" s="66">
        <f t="shared" si="42"/>
        <v>1894207.3049844564</v>
      </c>
      <c r="DO79" s="66">
        <f t="shared" si="43"/>
        <v>1875266.6166706004</v>
      </c>
      <c r="DP79" s="66">
        <f t="shared" si="44"/>
        <v>1987590.2203103928</v>
      </c>
      <c r="DQ79" s="66">
        <f t="shared" si="45"/>
        <v>1991043.2776749798</v>
      </c>
      <c r="DR79" s="67">
        <f t="shared" si="38"/>
        <v>1964930.2937525827</v>
      </c>
    </row>
    <row r="80" spans="1:122" ht="15.75" thickBot="1" x14ac:dyDescent="0.3">
      <c r="A80" s="6" t="s">
        <v>132</v>
      </c>
      <c r="B80" s="57" t="s">
        <v>159</v>
      </c>
      <c r="C80" s="52" t="s">
        <v>138</v>
      </c>
      <c r="D80" s="6" t="s">
        <v>144</v>
      </c>
      <c r="E80" s="6" t="s">
        <v>148</v>
      </c>
      <c r="F80" s="6" t="s">
        <v>152</v>
      </c>
      <c r="G80" s="6">
        <v>19820</v>
      </c>
      <c r="H80" s="49">
        <v>30041</v>
      </c>
      <c r="I80" s="50">
        <v>43282.021527777775</v>
      </c>
      <c r="J80" s="88"/>
      <c r="K80" s="89"/>
      <c r="L80" s="89"/>
      <c r="M80" s="69">
        <f>AVERAGE(J52:M52)</f>
        <v>1708509.4528352623</v>
      </c>
      <c r="N80" s="69">
        <f t="shared" si="46"/>
        <v>1476139.9618441775</v>
      </c>
      <c r="O80" s="69">
        <f t="shared" si="47"/>
        <v>1452477.3721847031</v>
      </c>
      <c r="P80" s="69">
        <f t="shared" si="48"/>
        <v>1492146.9944608626</v>
      </c>
      <c r="Q80" s="69">
        <f t="shared" si="49"/>
        <v>1582208.5367018862</v>
      </c>
      <c r="R80" s="69">
        <f t="shared" si="50"/>
        <v>1771685.4817902618</v>
      </c>
      <c r="S80" s="69">
        <f t="shared" si="51"/>
        <v>1831583.0521742387</v>
      </c>
      <c r="T80" s="69">
        <f t="shared" si="52"/>
        <v>1864686.6671070503</v>
      </c>
      <c r="U80" s="69">
        <f t="shared" si="53"/>
        <v>1942342.3156480426</v>
      </c>
      <c r="V80" s="69">
        <f t="shared" si="54"/>
        <v>1965967.4598799683</v>
      </c>
      <c r="W80" s="69">
        <f t="shared" si="55"/>
        <v>1973042.2206216292</v>
      </c>
      <c r="X80" s="69">
        <f t="shared" si="56"/>
        <v>2037567.6819692622</v>
      </c>
      <c r="Y80" s="69">
        <f t="shared" si="40"/>
        <v>2116812.8344971268</v>
      </c>
      <c r="Z80" s="69">
        <f t="shared" si="40"/>
        <v>2233967.7879331433</v>
      </c>
      <c r="AA80" s="69">
        <f t="shared" si="40"/>
        <v>2394158.8541717324</v>
      </c>
      <c r="AB80" s="69">
        <f t="shared" si="40"/>
        <v>2467410.8170137862</v>
      </c>
      <c r="AC80" s="69">
        <f t="shared" si="40"/>
        <v>2497173.0937626674</v>
      </c>
      <c r="AD80" s="69">
        <f t="shared" si="40"/>
        <v>2461879.2699733535</v>
      </c>
      <c r="AE80" s="69">
        <f t="shared" si="40"/>
        <v>2428122.5718975272</v>
      </c>
      <c r="AF80" s="69">
        <f t="shared" si="40"/>
        <v>2458514.9939622944</v>
      </c>
      <c r="AG80" s="69">
        <f t="shared" si="40"/>
        <v>2506685.2631063433</v>
      </c>
      <c r="AH80" s="69">
        <f t="shared" si="40"/>
        <v>2652797.8770097499</v>
      </c>
      <c r="AI80" s="69">
        <f t="shared" si="40"/>
        <v>2754806.089640921</v>
      </c>
      <c r="AJ80" s="69">
        <f t="shared" si="40"/>
        <v>2856463.0701563032</v>
      </c>
      <c r="AK80" s="69">
        <f t="shared" si="40"/>
        <v>2876606.118955709</v>
      </c>
      <c r="AL80" s="69">
        <f t="shared" si="40"/>
        <v>2913072.6746021244</v>
      </c>
      <c r="AM80" s="69">
        <f t="shared" si="40"/>
        <v>2907353.4516826342</v>
      </c>
      <c r="AN80" s="69">
        <f t="shared" si="40"/>
        <v>2882545.6868613544</v>
      </c>
      <c r="AO80" s="69">
        <f t="shared" si="40"/>
        <v>2864981.0157417133</v>
      </c>
      <c r="AP80" s="69">
        <f t="shared" si="40"/>
        <v>2924916.4523285963</v>
      </c>
      <c r="AQ80" s="69">
        <f t="shared" si="40"/>
        <v>3031612.6690086643</v>
      </c>
      <c r="AR80" s="69">
        <f t="shared" si="40"/>
        <v>3056453.2584712044</v>
      </c>
      <c r="AS80" s="69">
        <f t="shared" si="40"/>
        <v>3272917.689658897</v>
      </c>
      <c r="AT80" s="69">
        <f t="shared" si="40"/>
        <v>3223215.6375915217</v>
      </c>
      <c r="AU80" s="69">
        <f t="shared" si="40"/>
        <v>3222678.4144766256</v>
      </c>
      <c r="AV80" s="69">
        <f t="shared" si="40"/>
        <v>3240403.9117181278</v>
      </c>
      <c r="AW80" s="69">
        <f t="shared" si="40"/>
        <v>3181298.8070615954</v>
      </c>
      <c r="AX80" s="69">
        <f t="shared" si="40"/>
        <v>3210073.7448237529</v>
      </c>
      <c r="AY80" s="69">
        <f t="shared" si="40"/>
        <v>3199728.847595349</v>
      </c>
      <c r="AZ80" s="69">
        <f t="shared" si="40"/>
        <v>3134337.3077487359</v>
      </c>
      <c r="BA80" s="69">
        <f t="shared" si="40"/>
        <v>2948390.5642314553</v>
      </c>
      <c r="BB80" s="69">
        <f t="shared" si="40"/>
        <v>2824618.5204618485</v>
      </c>
      <c r="BC80" s="69">
        <f t="shared" ref="BC80" si="103">AVERAGE(AZ52:BC52)</f>
        <v>2715325.2159798564</v>
      </c>
      <c r="BD80" s="69">
        <f t="shared" ref="BD80" si="104">AVERAGE(BA52:BD52)</f>
        <v>2693067.5772778746</v>
      </c>
      <c r="BE80" s="69">
        <f t="shared" ref="BE80" si="105">AVERAGE(BB52:BE52)</f>
        <v>2675551.4740899662</v>
      </c>
      <c r="BF80" s="69">
        <f t="shared" ref="BF80" si="106">AVERAGE(BC52:BF52)</f>
        <v>2711433.7659286791</v>
      </c>
      <c r="BG80" s="69">
        <f t="shared" ref="BG80" si="107">AVERAGE(BD52:BG52)</f>
        <v>2731144.1434678109</v>
      </c>
      <c r="BH80" s="69">
        <f t="shared" ref="BH80" si="108">AVERAGE(BE52:BH52)</f>
        <v>2758505.6897910191</v>
      </c>
      <c r="BI80" s="69">
        <f t="shared" ref="BI80" si="109">AVERAGE(BF52:BI52)</f>
        <v>2880220.8724908633</v>
      </c>
      <c r="BJ80" s="69">
        <f t="shared" ref="BJ80" si="110">AVERAGE(BG52:BJ52)</f>
        <v>2887617.9790398693</v>
      </c>
      <c r="BK80" s="69">
        <f t="shared" ref="BK80" si="111">AVERAGE(BH52:BK52)</f>
        <v>2931323.2701937091</v>
      </c>
      <c r="BL80" s="69">
        <f t="shared" ref="BL80" si="112">AVERAGE(BI52:BL52)</f>
        <v>3087820.8207969121</v>
      </c>
      <c r="BM80" s="69">
        <f t="shared" ref="BM80" si="113">AVERAGE(BJ52:BM52)</f>
        <v>3187421.9304137733</v>
      </c>
      <c r="BN80" s="69">
        <f t="shared" ref="BN80" si="114">AVERAGE(BK52:BN52)</f>
        <v>3374733.1431467501</v>
      </c>
      <c r="BO80" s="69">
        <f t="shared" ref="BO80" si="115">AVERAGE(BL52:BO52)</f>
        <v>3470373.538429698</v>
      </c>
      <c r="BP80" s="69">
        <f t="shared" ref="BP80" si="116">AVERAGE(BM52:BP52)</f>
        <v>3466549.9241357902</v>
      </c>
      <c r="BQ80" s="69">
        <f t="shared" ref="BQ80" si="117">AVERAGE(BN52:BQ52)</f>
        <v>3438873.5155211305</v>
      </c>
      <c r="BR80" s="69">
        <f t="shared" si="57"/>
        <v>3439712.7101173643</v>
      </c>
      <c r="BS80" s="69">
        <f t="shared" si="57"/>
        <v>3350351.9369284203</v>
      </c>
      <c r="BT80" s="69">
        <f t="shared" si="57"/>
        <v>3238620.5724052615</v>
      </c>
      <c r="BU80" s="69">
        <f t="shared" si="58"/>
        <v>3006533.0693024788</v>
      </c>
      <c r="BV80" s="69">
        <f t="shared" si="59"/>
        <v>2645064.585844039</v>
      </c>
      <c r="BW80" s="69">
        <f t="shared" si="60"/>
        <v>2396551.4141200315</v>
      </c>
      <c r="BX80" s="69">
        <f t="shared" si="61"/>
        <v>2061716.3877865388</v>
      </c>
      <c r="BY80" s="69">
        <f t="shared" si="62"/>
        <v>1760887.7849403967</v>
      </c>
      <c r="BZ80" s="69">
        <f t="shared" si="63"/>
        <v>1476736.8627341443</v>
      </c>
      <c r="CA80" s="69">
        <f t="shared" si="64"/>
        <v>1227550.9886694686</v>
      </c>
      <c r="CB80" s="69">
        <f t="shared" si="65"/>
        <v>1044712.3186206545</v>
      </c>
      <c r="CC80" s="69">
        <f t="shared" si="66"/>
        <v>902619.98351301951</v>
      </c>
      <c r="CD80" s="69">
        <f t="shared" si="67"/>
        <v>764804.17966801813</v>
      </c>
      <c r="CE80" s="69">
        <f t="shared" si="68"/>
        <v>643097.74672337144</v>
      </c>
      <c r="CF80" s="69">
        <f t="shared" si="69"/>
        <v>536603.0512417974</v>
      </c>
      <c r="CG80" s="69">
        <f t="shared" si="70"/>
        <v>462821.27325998049</v>
      </c>
      <c r="CH80" s="69">
        <f t="shared" si="71"/>
        <v>371793.68750491843</v>
      </c>
      <c r="CI80" s="69">
        <f t="shared" si="72"/>
        <v>299583.37618892477</v>
      </c>
      <c r="CJ80" s="69">
        <f t="shared" si="73"/>
        <v>263314.2754170174</v>
      </c>
      <c r="CK80" s="69">
        <f t="shared" si="74"/>
        <v>264242.54194518254</v>
      </c>
      <c r="CL80" s="69">
        <f t="shared" si="75"/>
        <v>343230.44882127724</v>
      </c>
      <c r="CM80" s="69">
        <f t="shared" si="76"/>
        <v>392697.00182386185</v>
      </c>
      <c r="CN80" s="69">
        <f t="shared" si="77"/>
        <v>466554.70697117836</v>
      </c>
      <c r="CO80" s="69">
        <f t="shared" si="78"/>
        <v>542448.68462355586</v>
      </c>
      <c r="CP80" s="69">
        <f t="shared" si="79"/>
        <v>577860.38835414581</v>
      </c>
      <c r="CQ80" s="69">
        <f t="shared" si="80"/>
        <v>620716.39836232516</v>
      </c>
      <c r="CR80" s="69">
        <f t="shared" si="81"/>
        <v>622560.96863201458</v>
      </c>
      <c r="CS80" s="69">
        <f t="shared" si="82"/>
        <v>706297.2516496774</v>
      </c>
      <c r="CT80" s="69">
        <f t="shared" si="83"/>
        <v>760371.64335685223</v>
      </c>
      <c r="CU80" s="69">
        <f t="shared" si="84"/>
        <v>842362.44214610849</v>
      </c>
      <c r="CV80" s="69">
        <f t="shared" si="85"/>
        <v>941294.81320339814</v>
      </c>
      <c r="CW80" s="69">
        <f t="shared" si="86"/>
        <v>995065.80348608224</v>
      </c>
      <c r="CX80" s="69">
        <f t="shared" si="87"/>
        <v>1072942.9251796273</v>
      </c>
      <c r="CY80" s="69">
        <f t="shared" si="88"/>
        <v>1138881.4362831083</v>
      </c>
      <c r="CZ80" s="69">
        <f t="shared" si="89"/>
        <v>1208631.3251196779</v>
      </c>
      <c r="DA80" s="69">
        <f t="shared" si="90"/>
        <v>1266216.0767513365</v>
      </c>
      <c r="DB80" s="69">
        <f t="shared" si="91"/>
        <v>1226097.7340884521</v>
      </c>
      <c r="DC80" s="69">
        <f t="shared" si="92"/>
        <v>1257685.757872144</v>
      </c>
      <c r="DD80" s="69">
        <f t="shared" si="93"/>
        <v>1240088.1906319491</v>
      </c>
      <c r="DE80" s="69">
        <f t="shared" si="94"/>
        <v>1189287.1167131388</v>
      </c>
      <c r="DF80" s="69">
        <f t="shared" si="95"/>
        <v>1161059.4976976616</v>
      </c>
      <c r="DG80" s="69">
        <f t="shared" si="96"/>
        <v>1132116.3194808597</v>
      </c>
      <c r="DH80" s="69">
        <f t="shared" si="97"/>
        <v>1166136.5764554578</v>
      </c>
      <c r="DI80" s="69">
        <f t="shared" si="98"/>
        <v>1228988.4358890448</v>
      </c>
      <c r="DJ80" s="69">
        <f t="shared" si="99"/>
        <v>1454612.9583251283</v>
      </c>
      <c r="DK80" s="69">
        <f t="shared" si="100"/>
        <v>1509939.5103848143</v>
      </c>
      <c r="DL80" s="69">
        <f t="shared" si="101"/>
        <v>1511173.1738053167</v>
      </c>
      <c r="DM80" s="69">
        <f t="shared" si="41"/>
        <v>1536235.6196456638</v>
      </c>
      <c r="DN80" s="69">
        <f t="shared" si="42"/>
        <v>1560222.1740768014</v>
      </c>
      <c r="DO80" s="69">
        <f t="shared" si="43"/>
        <v>1657141.2355220227</v>
      </c>
      <c r="DP80" s="69">
        <f t="shared" si="44"/>
        <v>1729312.0033982869</v>
      </c>
      <c r="DQ80" s="69">
        <f t="shared" si="45"/>
        <v>1811246.8745341832</v>
      </c>
      <c r="DR80" s="70">
        <f t="shared" si="38"/>
        <v>1785169.1002070801</v>
      </c>
    </row>
    <row r="81" spans="1:122" x14ac:dyDescent="0.25">
      <c r="A81" s="45" t="s">
        <v>163</v>
      </c>
      <c r="B81" s="56" t="s">
        <v>155</v>
      </c>
      <c r="C81" s="46" t="s">
        <v>306</v>
      </c>
      <c r="D81" s="45" t="s">
        <v>307</v>
      </c>
      <c r="E81" s="8" t="s">
        <v>148</v>
      </c>
      <c r="F81" s="8" t="s">
        <v>151</v>
      </c>
      <c r="G81" s="8">
        <v>35620</v>
      </c>
      <c r="H81" s="49">
        <v>38442</v>
      </c>
      <c r="I81" s="54">
        <v>43286</v>
      </c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1"/>
      <c r="BR81" s="84"/>
      <c r="BS81" s="85"/>
      <c r="BT81" s="85"/>
      <c r="BU81" s="63">
        <f>AVERAGE(BR53:BU53)</f>
        <v>4100346.4500000016</v>
      </c>
      <c r="BV81" s="63">
        <f t="shared" si="59"/>
        <v>4074382.016666668</v>
      </c>
      <c r="BW81" s="63">
        <f t="shared" si="60"/>
        <v>3978736.3166666683</v>
      </c>
      <c r="BX81" s="63">
        <f t="shared" si="61"/>
        <v>3853672.799999998</v>
      </c>
      <c r="BY81" s="63">
        <f t="shared" si="62"/>
        <v>3898820.9333333303</v>
      </c>
      <c r="BZ81" s="63">
        <f t="shared" si="63"/>
        <v>3943642.2340833331</v>
      </c>
      <c r="CA81" s="63">
        <f t="shared" si="64"/>
        <v>4038679.4989166651</v>
      </c>
      <c r="CB81" s="63">
        <f t="shared" si="65"/>
        <v>4073218.151416664</v>
      </c>
      <c r="CC81" s="63">
        <f t="shared" si="66"/>
        <v>4113563.1785833295</v>
      </c>
      <c r="CD81" s="63">
        <f t="shared" si="67"/>
        <v>4177383.0846666601</v>
      </c>
      <c r="CE81" s="63">
        <f t="shared" si="68"/>
        <v>4256229.8764999965</v>
      </c>
      <c r="CF81" s="63">
        <f t="shared" si="69"/>
        <v>4325356.9713333333</v>
      </c>
      <c r="CG81" s="63">
        <f t="shared" si="70"/>
        <v>4325789.157333333</v>
      </c>
      <c r="CH81" s="63">
        <f t="shared" si="71"/>
        <v>4282016.4738333356</v>
      </c>
      <c r="CI81" s="63">
        <f t="shared" si="72"/>
        <v>4198768.1686666664</v>
      </c>
      <c r="CJ81" s="63">
        <f t="shared" si="73"/>
        <v>4129618.9886666648</v>
      </c>
      <c r="CK81" s="63">
        <f t="shared" si="74"/>
        <v>4041155.0154999997</v>
      </c>
      <c r="CL81" s="63">
        <f t="shared" si="75"/>
        <v>3995386.0263333344</v>
      </c>
      <c r="CM81" s="63">
        <f t="shared" si="76"/>
        <v>4042632.1415000032</v>
      </c>
      <c r="CN81" s="63">
        <f t="shared" si="77"/>
        <v>4188654.1210000031</v>
      </c>
      <c r="CO81" s="63">
        <f t="shared" si="78"/>
        <v>4335450.9506666716</v>
      </c>
      <c r="CP81" s="63">
        <f t="shared" si="79"/>
        <v>4445482.615583335</v>
      </c>
      <c r="CQ81" s="63">
        <f t="shared" si="80"/>
        <v>4405132.0709166685</v>
      </c>
      <c r="CR81" s="63">
        <f t="shared" si="81"/>
        <v>4251228.4254166679</v>
      </c>
      <c r="CS81" s="63">
        <f t="shared" si="82"/>
        <v>4188251.6434166683</v>
      </c>
      <c r="CT81" s="63">
        <f t="shared" si="83"/>
        <v>4148455.8310000044</v>
      </c>
      <c r="CU81" s="63">
        <f t="shared" si="84"/>
        <v>4177987.4890000047</v>
      </c>
      <c r="CV81" s="63">
        <f t="shared" si="85"/>
        <v>4252926.7635000059</v>
      </c>
      <c r="CW81" s="63">
        <f t="shared" si="86"/>
        <v>4224184.1841666726</v>
      </c>
      <c r="CX81" s="63">
        <f t="shared" si="87"/>
        <v>4703032.5889166733</v>
      </c>
      <c r="CY81" s="63">
        <f t="shared" si="88"/>
        <v>4860450.0539166704</v>
      </c>
      <c r="CZ81" s="63">
        <f t="shared" si="89"/>
        <v>5000069.9379166681</v>
      </c>
      <c r="DA81" s="63">
        <f t="shared" si="90"/>
        <v>5202942.1682499992</v>
      </c>
      <c r="DB81" s="63">
        <f t="shared" si="91"/>
        <v>4873245.9151666649</v>
      </c>
      <c r="DC81" s="63">
        <f t="shared" si="92"/>
        <v>4966047.242250002</v>
      </c>
      <c r="DD81" s="63">
        <f t="shared" si="93"/>
        <v>5189384.6284166668</v>
      </c>
      <c r="DE81" s="63">
        <f t="shared" si="94"/>
        <v>5347252.6217500009</v>
      </c>
      <c r="DF81" s="63">
        <f t="shared" si="95"/>
        <v>5465181.168416664</v>
      </c>
      <c r="DG81" s="63">
        <f t="shared" si="96"/>
        <v>5735194.0469999984</v>
      </c>
      <c r="DH81" s="63">
        <f t="shared" si="97"/>
        <v>5974647.9543333342</v>
      </c>
      <c r="DI81" s="63">
        <f t="shared" si="98"/>
        <v>6369402.3093333337</v>
      </c>
      <c r="DJ81" s="63">
        <f t="shared" si="99"/>
        <v>6761750.9815833326</v>
      </c>
      <c r="DK81" s="63">
        <f t="shared" si="100"/>
        <v>6882392.8282499956</v>
      </c>
      <c r="DL81" s="63">
        <f t="shared" si="101"/>
        <v>6689607.2482499937</v>
      </c>
      <c r="DM81" s="63">
        <f t="shared" si="41"/>
        <v>6385321.3659166619</v>
      </c>
      <c r="DN81" s="63">
        <f t="shared" si="42"/>
        <v>6180194.9863333283</v>
      </c>
      <c r="DO81" s="63">
        <f t="shared" si="43"/>
        <v>6159490.6303333286</v>
      </c>
      <c r="DP81" s="63">
        <f t="shared" si="44"/>
        <v>6486790.2983333319</v>
      </c>
      <c r="DQ81" s="63">
        <f t="shared" si="45"/>
        <v>6808030.6123333313</v>
      </c>
      <c r="DR81" s="64">
        <f t="shared" si="38"/>
        <v>7103334.9169999994</v>
      </c>
    </row>
    <row r="82" spans="1:122" x14ac:dyDescent="0.25">
      <c r="A82" s="45" t="s">
        <v>163</v>
      </c>
      <c r="B82" s="56" t="s">
        <v>156</v>
      </c>
      <c r="C82" s="46" t="s">
        <v>306</v>
      </c>
      <c r="D82" s="45" t="s">
        <v>307</v>
      </c>
      <c r="E82" s="8" t="s">
        <v>148</v>
      </c>
      <c r="F82" s="8" t="s">
        <v>151</v>
      </c>
      <c r="G82" s="8">
        <v>31080</v>
      </c>
      <c r="H82" s="49">
        <v>38442</v>
      </c>
      <c r="I82" s="54">
        <v>43286</v>
      </c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1"/>
      <c r="BR82" s="86"/>
      <c r="BS82" s="87"/>
      <c r="BT82" s="87"/>
      <c r="BU82" s="66">
        <f t="shared" si="58"/>
        <v>7142173.5166666694</v>
      </c>
      <c r="BV82" s="66">
        <f t="shared" si="59"/>
        <v>7165233.0833333377</v>
      </c>
      <c r="BW82" s="66">
        <f t="shared" si="60"/>
        <v>6981478.533333336</v>
      </c>
      <c r="BX82" s="66">
        <f t="shared" si="61"/>
        <v>6809710.258333331</v>
      </c>
      <c r="BY82" s="66">
        <f t="shared" si="62"/>
        <v>6706680.9499999946</v>
      </c>
      <c r="BZ82" s="66">
        <f t="shared" si="63"/>
        <v>6657879.1357499994</v>
      </c>
      <c r="CA82" s="66">
        <f t="shared" si="64"/>
        <v>6616217.4099999964</v>
      </c>
      <c r="CB82" s="66">
        <f t="shared" si="65"/>
        <v>6414669.6363333305</v>
      </c>
      <c r="CC82" s="66">
        <f t="shared" si="66"/>
        <v>6300754.3551666616</v>
      </c>
      <c r="CD82" s="66">
        <f t="shared" si="67"/>
        <v>6116130.9685833231</v>
      </c>
      <c r="CE82" s="66">
        <f t="shared" si="68"/>
        <v>5947270.8501666626</v>
      </c>
      <c r="CF82" s="66">
        <f t="shared" si="69"/>
        <v>5887060.1179999998</v>
      </c>
      <c r="CG82" s="66">
        <f t="shared" si="70"/>
        <v>5655750.1676666662</v>
      </c>
      <c r="CH82" s="66">
        <f t="shared" si="71"/>
        <v>5401992.533916669</v>
      </c>
      <c r="CI82" s="66">
        <f t="shared" si="72"/>
        <v>5194726.463833333</v>
      </c>
      <c r="CJ82" s="66">
        <f t="shared" si="73"/>
        <v>5079950.6784999976</v>
      </c>
      <c r="CK82" s="66">
        <f t="shared" si="74"/>
        <v>5196591.0630000001</v>
      </c>
      <c r="CL82" s="66">
        <f t="shared" si="75"/>
        <v>5359182.3512500022</v>
      </c>
      <c r="CM82" s="66">
        <f t="shared" si="76"/>
        <v>5475573.0515000038</v>
      </c>
      <c r="CN82" s="66">
        <f t="shared" si="77"/>
        <v>5536332.7760000043</v>
      </c>
      <c r="CO82" s="66">
        <f t="shared" si="78"/>
        <v>5570751.7182500064</v>
      </c>
      <c r="CP82" s="66">
        <f t="shared" si="79"/>
        <v>5721392.7035000026</v>
      </c>
      <c r="CQ82" s="66">
        <f t="shared" si="80"/>
        <v>5879646.2875000015</v>
      </c>
      <c r="CR82" s="66">
        <f t="shared" si="81"/>
        <v>5986306.4185000015</v>
      </c>
      <c r="CS82" s="66">
        <f t="shared" si="82"/>
        <v>6093855.8927500024</v>
      </c>
      <c r="CT82" s="66">
        <f t="shared" si="83"/>
        <v>6196331.2805000078</v>
      </c>
      <c r="CU82" s="66">
        <f t="shared" si="84"/>
        <v>6249393.0751666725</v>
      </c>
      <c r="CV82" s="66">
        <f t="shared" si="85"/>
        <v>6295652.200833343</v>
      </c>
      <c r="CW82" s="66">
        <f t="shared" si="86"/>
        <v>6347153.6555833425</v>
      </c>
      <c r="CX82" s="66">
        <f t="shared" si="87"/>
        <v>6380011.7728333417</v>
      </c>
      <c r="CY82" s="66">
        <f t="shared" si="88"/>
        <v>6501548.1031666705</v>
      </c>
      <c r="CZ82" s="66">
        <f t="shared" si="89"/>
        <v>6717287.9685000023</v>
      </c>
      <c r="DA82" s="66">
        <f t="shared" si="90"/>
        <v>6890251.2885833308</v>
      </c>
      <c r="DB82" s="66">
        <f t="shared" si="91"/>
        <v>6964911.4404999977</v>
      </c>
      <c r="DC82" s="66">
        <f t="shared" si="92"/>
        <v>7077056.2000833359</v>
      </c>
      <c r="DD82" s="66">
        <f t="shared" si="93"/>
        <v>7160219.0972499996</v>
      </c>
      <c r="DE82" s="66">
        <f t="shared" si="94"/>
        <v>7226268.7369166687</v>
      </c>
      <c r="DF82" s="66">
        <f t="shared" si="95"/>
        <v>7481214.8894166639</v>
      </c>
      <c r="DG82" s="66">
        <f t="shared" si="96"/>
        <v>7714251.3533333316</v>
      </c>
      <c r="DH82" s="66">
        <f t="shared" si="97"/>
        <v>8027517.1254166663</v>
      </c>
      <c r="DI82" s="66">
        <f t="shared" si="98"/>
        <v>8444254.8946666662</v>
      </c>
      <c r="DJ82" s="66">
        <f t="shared" si="99"/>
        <v>8661418.4683333337</v>
      </c>
      <c r="DK82" s="66">
        <f t="shared" si="100"/>
        <v>8839073.8198333271</v>
      </c>
      <c r="DL82" s="66">
        <f t="shared" si="101"/>
        <v>8900323.9352499899</v>
      </c>
      <c r="DM82" s="66">
        <f t="shared" si="41"/>
        <v>8815085.9641666617</v>
      </c>
      <c r="DN82" s="66">
        <f t="shared" si="42"/>
        <v>8802546.5624166597</v>
      </c>
      <c r="DO82" s="66">
        <f t="shared" si="43"/>
        <v>9049761.4150833264</v>
      </c>
      <c r="DP82" s="66">
        <f t="shared" si="44"/>
        <v>9226960.3824166618</v>
      </c>
      <c r="DQ82" s="66">
        <f t="shared" si="45"/>
        <v>9457335.183249997</v>
      </c>
      <c r="DR82" s="67">
        <f t="shared" si="38"/>
        <v>9712537.7796666659</v>
      </c>
    </row>
    <row r="83" spans="1:122" x14ac:dyDescent="0.25">
      <c r="A83" s="45" t="s">
        <v>163</v>
      </c>
      <c r="B83" s="56" t="s">
        <v>157</v>
      </c>
      <c r="C83" s="46" t="s">
        <v>306</v>
      </c>
      <c r="D83" s="45" t="s">
        <v>307</v>
      </c>
      <c r="E83" s="8" t="s">
        <v>148</v>
      </c>
      <c r="F83" s="8" t="s">
        <v>151</v>
      </c>
      <c r="G83" s="8">
        <v>16980</v>
      </c>
      <c r="H83" s="49">
        <v>38442</v>
      </c>
      <c r="I83" s="54">
        <v>43286</v>
      </c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1"/>
      <c r="BR83" s="86"/>
      <c r="BS83" s="87"/>
      <c r="BT83" s="87"/>
      <c r="BU83" s="66">
        <f t="shared" si="58"/>
        <v>2252054.6333333342</v>
      </c>
      <c r="BV83" s="66">
        <f t="shared" si="59"/>
        <v>2368364.7500000009</v>
      </c>
      <c r="BW83" s="66">
        <f t="shared" si="60"/>
        <v>2443735.4250000007</v>
      </c>
      <c r="BX83" s="66">
        <f t="shared" si="61"/>
        <v>2466992.0499999989</v>
      </c>
      <c r="BY83" s="66">
        <f t="shared" si="62"/>
        <v>2469806.5416666646</v>
      </c>
      <c r="BZ83" s="66">
        <f t="shared" si="63"/>
        <v>2351511.745666666</v>
      </c>
      <c r="CA83" s="66">
        <f t="shared" si="64"/>
        <v>2391515.7169999983</v>
      </c>
      <c r="CB83" s="66">
        <f t="shared" si="65"/>
        <v>2542158.8946666648</v>
      </c>
      <c r="CC83" s="66">
        <f t="shared" si="66"/>
        <v>2633822.0637499969</v>
      </c>
      <c r="CD83" s="66">
        <f t="shared" si="67"/>
        <v>2644979.0459166626</v>
      </c>
      <c r="CE83" s="66">
        <f t="shared" si="68"/>
        <v>2649121.8895833315</v>
      </c>
      <c r="CF83" s="66">
        <f t="shared" si="69"/>
        <v>2563840.1032500006</v>
      </c>
      <c r="CG83" s="66">
        <f t="shared" si="70"/>
        <v>2489335.6871666675</v>
      </c>
      <c r="CH83" s="66">
        <f t="shared" si="71"/>
        <v>2486885.1339166681</v>
      </c>
      <c r="CI83" s="66">
        <f t="shared" si="72"/>
        <v>2412280.0116666667</v>
      </c>
      <c r="CJ83" s="66">
        <f t="shared" si="73"/>
        <v>2366514.4579999992</v>
      </c>
      <c r="CK83" s="66">
        <f t="shared" si="74"/>
        <v>2379575.2960000001</v>
      </c>
      <c r="CL83" s="66">
        <f t="shared" si="75"/>
        <v>2389247.839333334</v>
      </c>
      <c r="CM83" s="66">
        <f t="shared" si="76"/>
        <v>2406370.9682500018</v>
      </c>
      <c r="CN83" s="66">
        <f t="shared" si="77"/>
        <v>2410022.0262500015</v>
      </c>
      <c r="CO83" s="66">
        <f t="shared" si="78"/>
        <v>2400149.5140833356</v>
      </c>
      <c r="CP83" s="66">
        <f t="shared" si="79"/>
        <v>2360381.7461666679</v>
      </c>
      <c r="CQ83" s="66">
        <f t="shared" si="80"/>
        <v>2379926.4215000011</v>
      </c>
      <c r="CR83" s="66">
        <f t="shared" si="81"/>
        <v>2362894.3855000017</v>
      </c>
      <c r="CS83" s="66">
        <f t="shared" si="82"/>
        <v>2372480.0030000014</v>
      </c>
      <c r="CT83" s="66">
        <f t="shared" si="83"/>
        <v>2388855.4246666692</v>
      </c>
      <c r="CU83" s="66">
        <f t="shared" si="84"/>
        <v>2423808.5153333358</v>
      </c>
      <c r="CV83" s="66">
        <f t="shared" si="85"/>
        <v>2428737.0565000037</v>
      </c>
      <c r="CW83" s="66">
        <f t="shared" si="86"/>
        <v>2451836.0443333369</v>
      </c>
      <c r="CX83" s="66">
        <f t="shared" si="87"/>
        <v>2501079.1606666702</v>
      </c>
      <c r="CY83" s="66">
        <f t="shared" si="88"/>
        <v>2505264.7780000013</v>
      </c>
      <c r="CZ83" s="66">
        <f t="shared" si="89"/>
        <v>2533671.2573333336</v>
      </c>
      <c r="DA83" s="66">
        <f t="shared" si="90"/>
        <v>2532618.3094999986</v>
      </c>
      <c r="DB83" s="66">
        <f t="shared" si="91"/>
        <v>2460170.2956666653</v>
      </c>
      <c r="DC83" s="66">
        <f t="shared" si="92"/>
        <v>2458013.6019166675</v>
      </c>
      <c r="DD83" s="66">
        <f t="shared" si="93"/>
        <v>2752168.1620833329</v>
      </c>
      <c r="DE83" s="66">
        <f t="shared" si="94"/>
        <v>2850200.47175</v>
      </c>
      <c r="DF83" s="66">
        <f t="shared" si="95"/>
        <v>2940668.6265833322</v>
      </c>
      <c r="DG83" s="66">
        <f t="shared" si="96"/>
        <v>3005438.6643333323</v>
      </c>
      <c r="DH83" s="66">
        <f t="shared" si="97"/>
        <v>2796722.073166667</v>
      </c>
      <c r="DI83" s="66">
        <f t="shared" si="98"/>
        <v>2791936.564416667</v>
      </c>
      <c r="DJ83" s="66">
        <f t="shared" si="99"/>
        <v>2905813.4205833338</v>
      </c>
      <c r="DK83" s="66">
        <f t="shared" si="100"/>
        <v>2987214.7959166644</v>
      </c>
      <c r="DL83" s="66">
        <f t="shared" si="101"/>
        <v>3058752.1400833298</v>
      </c>
      <c r="DM83" s="66">
        <f t="shared" si="41"/>
        <v>3064597.0766666643</v>
      </c>
      <c r="DN83" s="66">
        <f t="shared" si="42"/>
        <v>3123357.5090833306</v>
      </c>
      <c r="DO83" s="66">
        <f t="shared" si="43"/>
        <v>3181182.0770833306</v>
      </c>
      <c r="DP83" s="66">
        <f t="shared" si="44"/>
        <v>3267176.0164166652</v>
      </c>
      <c r="DQ83" s="66">
        <f t="shared" si="45"/>
        <v>3357146.4842499988</v>
      </c>
      <c r="DR83" s="67">
        <f t="shared" si="38"/>
        <v>3329422.7749999994</v>
      </c>
    </row>
    <row r="84" spans="1:122" x14ac:dyDescent="0.25">
      <c r="A84" s="45" t="s">
        <v>163</v>
      </c>
      <c r="B84" s="56" t="s">
        <v>158</v>
      </c>
      <c r="C84" s="46" t="s">
        <v>306</v>
      </c>
      <c r="D84" s="45" t="s">
        <v>307</v>
      </c>
      <c r="E84" s="8" t="s">
        <v>148</v>
      </c>
      <c r="F84" s="8" t="s">
        <v>151</v>
      </c>
      <c r="G84" s="8">
        <v>37980</v>
      </c>
      <c r="H84" s="49">
        <v>38442</v>
      </c>
      <c r="I84" s="54">
        <v>43286</v>
      </c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86"/>
      <c r="BS84" s="87"/>
      <c r="BT84" s="87"/>
      <c r="BU84" s="66">
        <f t="shared" si="58"/>
        <v>483719.98333333357</v>
      </c>
      <c r="BV84" s="66">
        <f t="shared" si="59"/>
        <v>501347.01666666684</v>
      </c>
      <c r="BW84" s="66">
        <f t="shared" si="60"/>
        <v>523831.79166666686</v>
      </c>
      <c r="BX84" s="66">
        <f t="shared" si="61"/>
        <v>541997.58333333314</v>
      </c>
      <c r="BY84" s="66">
        <f t="shared" si="62"/>
        <v>553698.308333333</v>
      </c>
      <c r="BZ84" s="66">
        <f t="shared" si="63"/>
        <v>559645.03541666665</v>
      </c>
      <c r="CA84" s="66">
        <f t="shared" si="64"/>
        <v>551199.86433333298</v>
      </c>
      <c r="CB84" s="66">
        <f t="shared" si="65"/>
        <v>547630.56233333307</v>
      </c>
      <c r="CC84" s="66">
        <f t="shared" si="66"/>
        <v>541744.89591666625</v>
      </c>
      <c r="CD84" s="66">
        <f t="shared" si="67"/>
        <v>537738.30266666575</v>
      </c>
      <c r="CE84" s="66">
        <f t="shared" si="68"/>
        <v>527663.02374999959</v>
      </c>
      <c r="CF84" s="66">
        <f t="shared" si="69"/>
        <v>527568.86725000001</v>
      </c>
      <c r="CG84" s="66">
        <f t="shared" si="70"/>
        <v>523786.72649999999</v>
      </c>
      <c r="CH84" s="66">
        <f t="shared" si="71"/>
        <v>501531.09391666687</v>
      </c>
      <c r="CI84" s="66">
        <f t="shared" si="72"/>
        <v>484493.20116666669</v>
      </c>
      <c r="CJ84" s="66">
        <f t="shared" si="73"/>
        <v>476026.11533333315</v>
      </c>
      <c r="CK84" s="66">
        <f t="shared" si="74"/>
        <v>486016.09350000002</v>
      </c>
      <c r="CL84" s="66">
        <f t="shared" si="75"/>
        <v>504094.36400000018</v>
      </c>
      <c r="CM84" s="66">
        <f t="shared" si="76"/>
        <v>528483.00908333366</v>
      </c>
      <c r="CN84" s="66">
        <f t="shared" si="77"/>
        <v>542776.23258333374</v>
      </c>
      <c r="CO84" s="66">
        <f t="shared" si="78"/>
        <v>560780.74183333397</v>
      </c>
      <c r="CP84" s="66">
        <f t="shared" si="79"/>
        <v>586581.64500000025</v>
      </c>
      <c r="CQ84" s="66">
        <f t="shared" si="80"/>
        <v>663572.20966666704</v>
      </c>
      <c r="CR84" s="66">
        <f t="shared" si="81"/>
        <v>711730.07316666702</v>
      </c>
      <c r="CS84" s="66">
        <f t="shared" si="82"/>
        <v>759314.94966666703</v>
      </c>
      <c r="CT84" s="66">
        <f t="shared" si="83"/>
        <v>814267.81141666754</v>
      </c>
      <c r="CU84" s="66">
        <f t="shared" si="84"/>
        <v>816642.6347500009</v>
      </c>
      <c r="CV84" s="66">
        <f t="shared" si="85"/>
        <v>838868.9379166679</v>
      </c>
      <c r="CW84" s="66">
        <f t="shared" si="86"/>
        <v>848943.36966666789</v>
      </c>
      <c r="CX84" s="66">
        <f t="shared" si="87"/>
        <v>849070.05941666791</v>
      </c>
      <c r="CY84" s="66">
        <f t="shared" si="88"/>
        <v>843206.39075000049</v>
      </c>
      <c r="CZ84" s="66">
        <f t="shared" si="89"/>
        <v>840645.54208333371</v>
      </c>
      <c r="DA84" s="66">
        <f t="shared" si="90"/>
        <v>831861.96991666639</v>
      </c>
      <c r="DB84" s="66">
        <f t="shared" si="91"/>
        <v>796103.30349999969</v>
      </c>
      <c r="DC84" s="66">
        <f t="shared" si="92"/>
        <v>798351.01350000023</v>
      </c>
      <c r="DD84" s="66">
        <f t="shared" si="93"/>
        <v>811912.00616666663</v>
      </c>
      <c r="DE84" s="66">
        <f t="shared" si="94"/>
        <v>836733.3838333335</v>
      </c>
      <c r="DF84" s="66">
        <f t="shared" si="95"/>
        <v>875090.95416666637</v>
      </c>
      <c r="DG84" s="66">
        <f t="shared" si="96"/>
        <v>880292.17099999962</v>
      </c>
      <c r="DH84" s="66">
        <f t="shared" si="97"/>
        <v>895676.47283333342</v>
      </c>
      <c r="DI84" s="66">
        <f t="shared" si="98"/>
        <v>890242.13433333347</v>
      </c>
      <c r="DJ84" s="66">
        <f t="shared" si="99"/>
        <v>881264.62100000004</v>
      </c>
      <c r="DK84" s="66">
        <f t="shared" si="100"/>
        <v>884364.60216666607</v>
      </c>
      <c r="DL84" s="66">
        <f t="shared" si="101"/>
        <v>874155.78758333239</v>
      </c>
      <c r="DM84" s="66">
        <f t="shared" si="41"/>
        <v>858776.59958333278</v>
      </c>
      <c r="DN84" s="66">
        <f t="shared" si="42"/>
        <v>879719.74474999937</v>
      </c>
      <c r="DO84" s="66">
        <f t="shared" si="43"/>
        <v>883353.50808333268</v>
      </c>
      <c r="DP84" s="66">
        <f t="shared" si="44"/>
        <v>881653.62666666636</v>
      </c>
      <c r="DQ84" s="66">
        <f t="shared" si="45"/>
        <v>894770.12616666639</v>
      </c>
      <c r="DR84" s="67">
        <f t="shared" si="38"/>
        <v>854534.06499999994</v>
      </c>
    </row>
    <row r="85" spans="1:122" ht="15.75" thickBot="1" x14ac:dyDescent="0.3">
      <c r="A85" s="45" t="s">
        <v>163</v>
      </c>
      <c r="B85" s="56" t="s">
        <v>159</v>
      </c>
      <c r="C85" s="46" t="s">
        <v>306</v>
      </c>
      <c r="D85" s="45" t="s">
        <v>307</v>
      </c>
      <c r="E85" s="8" t="s">
        <v>148</v>
      </c>
      <c r="F85" s="8" t="s">
        <v>151</v>
      </c>
      <c r="G85" s="8">
        <v>19820</v>
      </c>
      <c r="H85" s="49">
        <v>38442</v>
      </c>
      <c r="I85" s="54">
        <v>43286</v>
      </c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1"/>
      <c r="BR85" s="88"/>
      <c r="BS85" s="89"/>
      <c r="BT85" s="89"/>
      <c r="BU85" s="69">
        <f t="shared" si="58"/>
        <v>2116140.1083333343</v>
      </c>
      <c r="BV85" s="69">
        <f t="shared" si="59"/>
        <v>2091890.6583333344</v>
      </c>
      <c r="BW85" s="69">
        <f t="shared" si="60"/>
        <v>2026705.3083333345</v>
      </c>
      <c r="BX85" s="69">
        <f t="shared" si="61"/>
        <v>1939578.416666666</v>
      </c>
      <c r="BY85" s="69">
        <f t="shared" si="62"/>
        <v>1848437.6583333318</v>
      </c>
      <c r="BZ85" s="69">
        <f t="shared" si="63"/>
        <v>1836590.6804999998</v>
      </c>
      <c r="CA85" s="69">
        <f t="shared" si="64"/>
        <v>1838620.5884999987</v>
      </c>
      <c r="CB85" s="69">
        <f t="shared" si="65"/>
        <v>1840171.6928333321</v>
      </c>
      <c r="CC85" s="69">
        <f t="shared" si="66"/>
        <v>1855312.8087499982</v>
      </c>
      <c r="CD85" s="69">
        <f t="shared" si="67"/>
        <v>1851731.1668333304</v>
      </c>
      <c r="CE85" s="69">
        <f t="shared" si="68"/>
        <v>1824509.8138333322</v>
      </c>
      <c r="CF85" s="69">
        <f t="shared" si="69"/>
        <v>1816294.5221666673</v>
      </c>
      <c r="CG85" s="69">
        <f t="shared" si="70"/>
        <v>1784313.0629166672</v>
      </c>
      <c r="CH85" s="69">
        <f t="shared" si="71"/>
        <v>1770765.2368333344</v>
      </c>
      <c r="CI85" s="69">
        <f t="shared" si="72"/>
        <v>1734352.4048333336</v>
      </c>
      <c r="CJ85" s="69">
        <f t="shared" si="73"/>
        <v>1732705.4141666659</v>
      </c>
      <c r="CK85" s="69">
        <f t="shared" si="74"/>
        <v>1845631.7144999998</v>
      </c>
      <c r="CL85" s="69">
        <f t="shared" si="75"/>
        <v>1879443.8195000007</v>
      </c>
      <c r="CM85" s="69">
        <f t="shared" si="76"/>
        <v>1931449.2048333348</v>
      </c>
      <c r="CN85" s="69">
        <f t="shared" si="77"/>
        <v>1990695.7883333345</v>
      </c>
      <c r="CO85" s="69">
        <f t="shared" si="78"/>
        <v>1994421.494000002</v>
      </c>
      <c r="CP85" s="69">
        <f t="shared" si="79"/>
        <v>2034944.244750001</v>
      </c>
      <c r="CQ85" s="69">
        <f t="shared" si="80"/>
        <v>2028486.5294166675</v>
      </c>
      <c r="CR85" s="69">
        <f t="shared" si="81"/>
        <v>2041419.0099166676</v>
      </c>
      <c r="CS85" s="69">
        <f t="shared" si="82"/>
        <v>2034669.3687500008</v>
      </c>
      <c r="CT85" s="69">
        <f t="shared" si="83"/>
        <v>2051099.2588333355</v>
      </c>
      <c r="CU85" s="69">
        <f t="shared" si="84"/>
        <v>2109945.3680000021</v>
      </c>
      <c r="CV85" s="69">
        <f t="shared" si="85"/>
        <v>2111686.0011666697</v>
      </c>
      <c r="CW85" s="69">
        <f t="shared" si="86"/>
        <v>2138806.7787500033</v>
      </c>
      <c r="CX85" s="69">
        <f t="shared" si="87"/>
        <v>2159252.047000003</v>
      </c>
      <c r="CY85" s="69">
        <f t="shared" si="88"/>
        <v>2124487.1448333347</v>
      </c>
      <c r="CZ85" s="69">
        <f t="shared" si="89"/>
        <v>2108924.6851666672</v>
      </c>
      <c r="DA85" s="69">
        <f t="shared" si="90"/>
        <v>2056025.3097499991</v>
      </c>
      <c r="DB85" s="69">
        <f t="shared" si="91"/>
        <v>1986427.9989999989</v>
      </c>
      <c r="DC85" s="69">
        <f t="shared" si="92"/>
        <v>2049582.9031666673</v>
      </c>
      <c r="DD85" s="69">
        <f t="shared" si="93"/>
        <v>2112535.6318333331</v>
      </c>
      <c r="DE85" s="69">
        <f t="shared" si="94"/>
        <v>2197570.2431666674</v>
      </c>
      <c r="DF85" s="69">
        <f t="shared" si="95"/>
        <v>2231567.0783333327</v>
      </c>
      <c r="DG85" s="69">
        <f t="shared" si="96"/>
        <v>2260974.5439999993</v>
      </c>
      <c r="DH85" s="69">
        <f t="shared" si="97"/>
        <v>2358054.8608333338</v>
      </c>
      <c r="DI85" s="69">
        <f t="shared" si="98"/>
        <v>2392596.8418333335</v>
      </c>
      <c r="DJ85" s="69">
        <f t="shared" si="99"/>
        <v>2409788.2233333336</v>
      </c>
      <c r="DK85" s="69">
        <f t="shared" si="100"/>
        <v>2367875.1868333318</v>
      </c>
      <c r="DL85" s="69">
        <f t="shared" si="101"/>
        <v>2266742.1697499976</v>
      </c>
      <c r="DM85" s="69">
        <f t="shared" si="41"/>
        <v>2210096.4932499984</v>
      </c>
      <c r="DN85" s="69">
        <f t="shared" si="42"/>
        <v>2237606.8522499981</v>
      </c>
      <c r="DO85" s="69">
        <f t="shared" si="43"/>
        <v>2322325.6432499983</v>
      </c>
      <c r="DP85" s="69">
        <f t="shared" si="44"/>
        <v>2388499.9233333329</v>
      </c>
      <c r="DQ85" s="69">
        <f t="shared" si="45"/>
        <v>2448393.8301666658</v>
      </c>
      <c r="DR85" s="70">
        <f t="shared" si="38"/>
        <v>2517499.0006666668</v>
      </c>
    </row>
    <row r="86" spans="1:122" s="77" customFormat="1" x14ac:dyDescent="0.25">
      <c r="A86" s="74"/>
      <c r="B86" s="75"/>
      <c r="C86" s="76"/>
      <c r="D86" s="74"/>
      <c r="H86" s="78"/>
      <c r="I86" s="79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1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</row>
    <row r="87" spans="1:122" s="26" customFormat="1" ht="20.25" x14ac:dyDescent="0.3">
      <c r="A87" s="83" t="s">
        <v>286</v>
      </c>
      <c r="B87" s="31"/>
      <c r="C87" s="31"/>
      <c r="D87" s="31"/>
      <c r="E87" s="31"/>
      <c r="F87" s="31"/>
      <c r="G87" s="24"/>
      <c r="H87" s="23"/>
      <c r="I87" s="31"/>
      <c r="J87" s="31"/>
      <c r="K87" s="31"/>
      <c r="L87" s="31"/>
      <c r="M87" s="31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</row>
    <row r="88" spans="1:122" s="22" customFormat="1" ht="26.25" x14ac:dyDescent="0.25">
      <c r="A88" s="58" t="s">
        <v>164</v>
      </c>
      <c r="B88" s="59" t="s">
        <v>153</v>
      </c>
      <c r="C88" s="58" t="s">
        <v>134</v>
      </c>
      <c r="D88" s="58" t="s">
        <v>140</v>
      </c>
      <c r="E88" s="59" t="s">
        <v>146</v>
      </c>
      <c r="F88" s="59" t="s">
        <v>150</v>
      </c>
      <c r="G88" s="59" t="s">
        <v>160</v>
      </c>
      <c r="H88" s="59" t="s">
        <v>161</v>
      </c>
      <c r="I88" s="59" t="s">
        <v>162</v>
      </c>
      <c r="J88" s="60">
        <v>32963</v>
      </c>
      <c r="K88" s="60">
        <v>33054</v>
      </c>
      <c r="L88" s="60">
        <v>33146</v>
      </c>
      <c r="M88" s="60">
        <v>33238</v>
      </c>
      <c r="N88" s="60">
        <v>33328</v>
      </c>
      <c r="O88" s="60">
        <v>33419</v>
      </c>
      <c r="P88" s="60">
        <v>33511</v>
      </c>
      <c r="Q88" s="60">
        <v>33603</v>
      </c>
      <c r="R88" s="60">
        <v>33694</v>
      </c>
      <c r="S88" s="60">
        <v>33785</v>
      </c>
      <c r="T88" s="60">
        <v>33877</v>
      </c>
      <c r="U88" s="60">
        <v>33969</v>
      </c>
      <c r="V88" s="60">
        <v>34059</v>
      </c>
      <c r="W88" s="60">
        <v>34150</v>
      </c>
      <c r="X88" s="60">
        <v>34242</v>
      </c>
      <c r="Y88" s="60">
        <v>34334</v>
      </c>
      <c r="Z88" s="60">
        <v>34424</v>
      </c>
      <c r="AA88" s="60">
        <v>34515</v>
      </c>
      <c r="AB88" s="60">
        <v>34607</v>
      </c>
      <c r="AC88" s="60">
        <v>34699</v>
      </c>
      <c r="AD88" s="60">
        <v>34789</v>
      </c>
      <c r="AE88" s="60">
        <v>34880</v>
      </c>
      <c r="AF88" s="60">
        <v>34972</v>
      </c>
      <c r="AG88" s="60">
        <v>35064</v>
      </c>
      <c r="AH88" s="60">
        <v>35155</v>
      </c>
      <c r="AI88" s="60">
        <v>35246</v>
      </c>
      <c r="AJ88" s="60">
        <v>35338</v>
      </c>
      <c r="AK88" s="60">
        <v>35430</v>
      </c>
      <c r="AL88" s="60">
        <v>35520</v>
      </c>
      <c r="AM88" s="60">
        <v>35611</v>
      </c>
      <c r="AN88" s="60">
        <v>35703</v>
      </c>
      <c r="AO88" s="60">
        <v>35795</v>
      </c>
      <c r="AP88" s="60">
        <v>35885</v>
      </c>
      <c r="AQ88" s="60">
        <v>35976</v>
      </c>
      <c r="AR88" s="60">
        <v>36068</v>
      </c>
      <c r="AS88" s="60">
        <v>36160</v>
      </c>
      <c r="AT88" s="60">
        <v>36250</v>
      </c>
      <c r="AU88" s="60">
        <v>36341</v>
      </c>
      <c r="AV88" s="60">
        <v>36433</v>
      </c>
      <c r="AW88" s="60">
        <v>36525</v>
      </c>
      <c r="AX88" s="60">
        <v>36616</v>
      </c>
      <c r="AY88" s="60">
        <v>36707</v>
      </c>
      <c r="AZ88" s="60">
        <v>36799</v>
      </c>
      <c r="BA88" s="60">
        <v>36891</v>
      </c>
      <c r="BB88" s="60">
        <v>36981</v>
      </c>
      <c r="BC88" s="60">
        <v>37072</v>
      </c>
      <c r="BD88" s="60">
        <v>37164</v>
      </c>
      <c r="BE88" s="60">
        <v>37256</v>
      </c>
      <c r="BF88" s="60">
        <v>37346</v>
      </c>
      <c r="BG88" s="60">
        <v>37437</v>
      </c>
      <c r="BH88" s="60">
        <v>37529</v>
      </c>
      <c r="BI88" s="60">
        <v>37621</v>
      </c>
      <c r="BJ88" s="60">
        <v>37711</v>
      </c>
      <c r="BK88" s="60">
        <v>37802</v>
      </c>
      <c r="BL88" s="60">
        <v>37894</v>
      </c>
      <c r="BM88" s="60">
        <v>37986</v>
      </c>
      <c r="BN88" s="60">
        <v>38077</v>
      </c>
      <c r="BO88" s="60">
        <v>38168</v>
      </c>
      <c r="BP88" s="60">
        <v>38260</v>
      </c>
      <c r="BQ88" s="60">
        <v>38352</v>
      </c>
      <c r="BR88" s="60">
        <v>38442</v>
      </c>
      <c r="BS88" s="60">
        <v>38533</v>
      </c>
      <c r="BT88" s="60">
        <v>38625</v>
      </c>
      <c r="BU88" s="60">
        <v>38717</v>
      </c>
      <c r="BV88" s="60">
        <v>38807</v>
      </c>
      <c r="BW88" s="60">
        <v>38898</v>
      </c>
      <c r="BX88" s="60">
        <v>38990</v>
      </c>
      <c r="BY88" s="60">
        <v>39082</v>
      </c>
      <c r="BZ88" s="60">
        <v>39172</v>
      </c>
      <c r="CA88" s="60">
        <v>39263</v>
      </c>
      <c r="CB88" s="60">
        <v>39355</v>
      </c>
      <c r="CC88" s="60">
        <v>39447</v>
      </c>
      <c r="CD88" s="60">
        <v>39538</v>
      </c>
      <c r="CE88" s="60">
        <v>39629</v>
      </c>
      <c r="CF88" s="60">
        <v>39721</v>
      </c>
      <c r="CG88" s="60">
        <v>39813</v>
      </c>
      <c r="CH88" s="60">
        <v>39903</v>
      </c>
      <c r="CI88" s="60">
        <v>39994</v>
      </c>
      <c r="CJ88" s="60">
        <v>40086</v>
      </c>
      <c r="CK88" s="60">
        <v>40178</v>
      </c>
      <c r="CL88" s="60">
        <v>40268</v>
      </c>
      <c r="CM88" s="60">
        <v>40359</v>
      </c>
      <c r="CN88" s="60">
        <v>40451</v>
      </c>
      <c r="CO88" s="60">
        <v>40543</v>
      </c>
      <c r="CP88" s="60">
        <v>40633</v>
      </c>
      <c r="CQ88" s="60">
        <v>40724</v>
      </c>
      <c r="CR88" s="60">
        <v>40816</v>
      </c>
      <c r="CS88" s="60">
        <v>40908</v>
      </c>
      <c r="CT88" s="60">
        <v>40999</v>
      </c>
      <c r="CU88" s="60">
        <v>41090</v>
      </c>
      <c r="CV88" s="60">
        <v>41182</v>
      </c>
      <c r="CW88" s="60">
        <v>41274</v>
      </c>
      <c r="CX88" s="61">
        <v>41364</v>
      </c>
      <c r="CY88" s="61">
        <v>41455</v>
      </c>
      <c r="CZ88" s="61">
        <v>41547</v>
      </c>
      <c r="DA88" s="61">
        <v>41639</v>
      </c>
      <c r="DB88" s="61">
        <v>41729</v>
      </c>
      <c r="DC88" s="61">
        <v>41820</v>
      </c>
      <c r="DD88" s="61">
        <v>41912</v>
      </c>
      <c r="DE88" s="61">
        <v>42004</v>
      </c>
      <c r="DF88" s="61">
        <v>42094</v>
      </c>
      <c r="DG88" s="61">
        <v>42185</v>
      </c>
      <c r="DH88" s="61">
        <v>42277</v>
      </c>
      <c r="DI88" s="61">
        <v>42369</v>
      </c>
      <c r="DJ88" s="61">
        <v>42460</v>
      </c>
      <c r="DK88" s="61">
        <v>42551</v>
      </c>
      <c r="DL88" s="61">
        <v>42643</v>
      </c>
      <c r="DM88" s="61">
        <v>42735</v>
      </c>
      <c r="DN88" s="61">
        <v>42825</v>
      </c>
      <c r="DO88" s="61">
        <v>42916</v>
      </c>
      <c r="DP88" s="61">
        <v>43008</v>
      </c>
      <c r="DQ88" s="61">
        <v>43100</v>
      </c>
      <c r="DR88" s="61">
        <v>43190</v>
      </c>
    </row>
    <row r="89" spans="1:122" x14ac:dyDescent="0.25">
      <c r="A89" s="8" t="s">
        <v>113</v>
      </c>
      <c r="B89" s="56" t="s">
        <v>155</v>
      </c>
      <c r="C89" s="46" t="s">
        <v>135</v>
      </c>
      <c r="D89" s="8" t="s">
        <v>141</v>
      </c>
      <c r="E89" s="8" t="s">
        <v>147</v>
      </c>
      <c r="F89" s="8" t="s">
        <v>151</v>
      </c>
      <c r="G89" s="8">
        <v>35620</v>
      </c>
      <c r="H89" s="53">
        <v>33694</v>
      </c>
      <c r="I89" s="54">
        <v>43284.629861111112</v>
      </c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4">
        <f t="shared" ref="Y89:Y98" si="118">(SUM(V61:Y61)-SUM(R61:U61))/SUM(R61:U61)*100</f>
        <v>5.4467428820005743</v>
      </c>
      <c r="Z89" s="94">
        <f t="shared" ref="Z89:Z98" si="119">(SUM(W61:Z61)-SUM(S61:V61))/SUM(S61:V61)*100</f>
        <v>7.4934232600535111</v>
      </c>
      <c r="AA89" s="94">
        <f t="shared" ref="AA89:AA98" si="120">(SUM(X61:AA61)-SUM(T61:W61))/SUM(T61:W61)*100</f>
        <v>8.712732802474191</v>
      </c>
      <c r="AB89" s="94">
        <f t="shared" ref="AB89:AB98" si="121">(SUM(Y61:AB61)-SUM(U61:X61))/SUM(U61:X61)*100</f>
        <v>9.8556888993581993</v>
      </c>
      <c r="AC89" s="94">
        <f t="shared" ref="AC89:AC98" si="122">(SUM(Z61:AC61)-SUM(V61:Y61))/SUM(V61:Y61)*100</f>
        <v>9.7394911199640646</v>
      </c>
      <c r="AD89" s="94">
        <f t="shared" ref="AD89:AD98" si="123">(SUM(AA61:AD61)-SUM(W61:Z61))/SUM(W61:Z61)*100</f>
        <v>10.216351388120437</v>
      </c>
      <c r="AE89" s="94">
        <f t="shared" ref="AE89:AE98" si="124">(SUM(AB61:AE61)-SUM(X61:AA61))/SUM(X61:AA61)*100</f>
        <v>9.5415603747082365</v>
      </c>
      <c r="AF89" s="94">
        <f t="shared" ref="AF89:AF98" si="125">(SUM(AC61:AF61)-SUM(Y61:AB61))/SUM(Y61:AB61)*100</f>
        <v>8.1769383388561288</v>
      </c>
      <c r="AG89" s="94">
        <f t="shared" ref="AG89:AG98" si="126">(SUM(AD61:AG61)-SUM(Z61:AC61))/SUM(Z61:AC61)*100</f>
        <v>6.7877315263874065</v>
      </c>
      <c r="AH89" s="94">
        <f t="shared" ref="AH89:AH98" si="127">(SUM(AE61:AH61)-SUM(AA61:AD61))/SUM(AA61:AD61)*100</f>
        <v>4.2110145077670591</v>
      </c>
      <c r="AI89" s="94">
        <f t="shared" ref="AI89:AI98" si="128">(SUM(AF61:AI61)-SUM(AB61:AE61))/SUM(AB61:AE61)*100</f>
        <v>2.6440142049285216</v>
      </c>
      <c r="AJ89" s="94">
        <f t="shared" ref="AJ89:AJ98" si="129">(SUM(AG61:AJ61)-SUM(AC61:AF61))/SUM(AC61:AF61)*100</f>
        <v>2.4909477026149451</v>
      </c>
      <c r="AK89" s="94">
        <f t="shared" ref="AK89:AK98" si="130">(SUM(AH61:AK61)-SUM(AD61:AG61))/SUM(AD61:AG61)*100</f>
        <v>2.4836115286355156</v>
      </c>
      <c r="AL89" s="94">
        <f t="shared" ref="AL89:AL98" si="131">(SUM(AI61:AL61)-SUM(AE61:AH61))/SUM(AE61:AH61)*100</f>
        <v>5.1701199342875617</v>
      </c>
      <c r="AM89" s="94">
        <f t="shared" ref="AM89:AM98" si="132">(SUM(AJ61:AM61)-SUM(AF61:AI61))/SUM(AF61:AI61)*100</f>
        <v>7.2213378443361513</v>
      </c>
      <c r="AN89" s="94">
        <f t="shared" ref="AN89:AN98" si="133">(SUM(AK61:AN61)-SUM(AG61:AJ61))/SUM(AG61:AJ61)*100</f>
        <v>8.1771439769432099</v>
      </c>
      <c r="AO89" s="94">
        <f t="shared" ref="AO89:AO98" si="134">(SUM(AL61:AO61)-SUM(AH61:AK61))/SUM(AH61:AK61)*100</f>
        <v>9.1901852875185881</v>
      </c>
      <c r="AP89" s="94">
        <f t="shared" ref="AP89:AP98" si="135">(SUM(AM61:AP61)-SUM(AI61:AL61))/SUM(AI61:AL61)*100</f>
        <v>8.143876145143544</v>
      </c>
      <c r="AQ89" s="94">
        <f t="shared" ref="AQ89:AQ98" si="136">(SUM(AN61:AQ61)-SUM(AJ61:AM61))/SUM(AJ61:AM61)*100</f>
        <v>7.7264941782501113</v>
      </c>
      <c r="AR89" s="94">
        <f t="shared" ref="AR89:AR98" si="137">(SUM(AO61:AR61)-SUM(AK61:AN61))/SUM(AK61:AN61)*100</f>
        <v>7.2522275834802681</v>
      </c>
      <c r="AS89" s="94">
        <f t="shared" ref="AS89:AS98" si="138">(SUM(AP61:AS61)-SUM(AL61:AO61))/SUM(AL61:AO61)*100</f>
        <v>7.4088496757635287</v>
      </c>
      <c r="AT89" s="94">
        <f t="shared" ref="AT89:AT98" si="139">(SUM(AQ61:AT61)-SUM(AM61:AP61))/SUM(AM61:AP61)*100</f>
        <v>8.7932173662563979</v>
      </c>
      <c r="AU89" s="94">
        <f t="shared" ref="AU89:AU98" si="140">(SUM(AR61:AU61)-SUM(AN61:AQ61))/SUM(AN61:AQ61)*100</f>
        <v>9.7373307112984584</v>
      </c>
      <c r="AV89" s="94">
        <f t="shared" ref="AV89:AV98" si="141">(SUM(AS61:AV61)-SUM(AO61:AR61))/SUM(AO61:AR61)*100</f>
        <v>11.666270779014843</v>
      </c>
      <c r="AW89" s="94">
        <f t="shared" ref="AW89:AW98" si="142">(SUM(AT61:AW61)-SUM(AP61:AS61))/SUM(AP61:AS61)*100</f>
        <v>13.3532606136009</v>
      </c>
      <c r="AX89" s="94">
        <f t="shared" ref="AX89:AX98" si="143">(SUM(AU61:AX61)-SUM(AQ61:AT61))/SUM(AQ61:AT61)*100</f>
        <v>14.524066929695771</v>
      </c>
      <c r="AY89" s="94">
        <f t="shared" ref="AY89:AY98" si="144">(SUM(AV61:AY61)-SUM(AR61:AU61))/SUM(AR61:AU61)*100</f>
        <v>14.877007155771244</v>
      </c>
      <c r="AZ89" s="94">
        <f t="shared" ref="AZ89:AZ98" si="145">(SUM(AW61:AZ61)-SUM(AS61:AV61))/SUM(AS61:AV61)*100</f>
        <v>13.78286528459191</v>
      </c>
      <c r="BA89" s="94">
        <f t="shared" ref="BA89:BA98" si="146">(SUM(AX61:BA61)-SUM(AT61:AW61))/SUM(AT61:AW61)*100</f>
        <v>11.18707650600372</v>
      </c>
      <c r="BB89" s="94">
        <f t="shared" ref="BB89:BB98" si="147">(SUM(AY61:BB61)-SUM(AU61:AX61))/SUM(AU61:AX61)*100</f>
        <v>7.4322580152876201</v>
      </c>
      <c r="BC89" s="94">
        <f t="shared" ref="BC89:BC98" si="148">(SUM(AZ61:BC61)-SUM(AV61:AY61))/SUM(AV61:AY61)*100</f>
        <v>6.089701755438278</v>
      </c>
      <c r="BD89" s="94">
        <f t="shared" ref="BD89:BD98" si="149">(SUM(BA61:BD61)-SUM(AW61:AZ61))/SUM(AW61:AZ61)*100</f>
        <v>4.7431227753939851</v>
      </c>
      <c r="BE89" s="94">
        <f t="shared" ref="BE89:BE98" si="150">(SUM(BB61:BE61)-SUM(AX61:BA61))/SUM(AX61:BA61)*100</f>
        <v>4.8447069143761441</v>
      </c>
      <c r="BF89" s="94">
        <f t="shared" ref="BF89:BF98" si="151">(SUM(BC61:BF61)-SUM(AY61:BB61))/SUM(AY61:BB61)*100</f>
        <v>6.2623514087475938</v>
      </c>
      <c r="BG89" s="94">
        <f t="shared" ref="BG89:BG98" si="152">(SUM(BD61:BG61)-SUM(AZ61:BC61))/SUM(AZ61:BC61)*100</f>
        <v>6.17466135389708</v>
      </c>
      <c r="BH89" s="94">
        <f t="shared" ref="BH89:BH98" si="153">(SUM(BE61:BH61)-SUM(BA61:BD61))/SUM(BA61:BD61)*100</f>
        <v>6.7619024686209617</v>
      </c>
      <c r="BI89" s="94">
        <f t="shared" ref="BI89:BI98" si="154">(SUM(BF61:BI61)-SUM(BB61:BE61))/SUM(BB61:BE61)*100</f>
        <v>6.5976867096307581</v>
      </c>
      <c r="BJ89" s="94">
        <f t="shared" ref="BJ89:BJ98" si="155">(SUM(BG61:BJ61)-SUM(BC61:BF61))/SUM(BC61:BF61)*100</f>
        <v>5.8097202652553204</v>
      </c>
      <c r="BK89" s="94">
        <f t="shared" ref="BK89:BK98" si="156">(SUM(BH61:BK61)-SUM(BD61:BG61))/SUM(BD61:BG61)*100</f>
        <v>5.3926164356186668</v>
      </c>
      <c r="BL89" s="94">
        <f t="shared" ref="BL89:BL98" si="157">(SUM(BI61:BL61)-SUM(BE61:BH61))/SUM(BE61:BH61)*100</f>
        <v>6.5165223366300982</v>
      </c>
      <c r="BM89" s="94">
        <f t="shared" ref="BM89:BM98" si="158">(SUM(BJ61:BM61)-SUM(BF61:BI61))/SUM(BF61:BI61)*100</f>
        <v>8.2769859061603892</v>
      </c>
      <c r="BN89" s="94">
        <f t="shared" ref="BN89:BN98" si="159">(SUM(BK61:BN61)-SUM(BG61:BJ61))/SUM(BG61:BJ61)*100</f>
        <v>10.31010615980736</v>
      </c>
      <c r="BO89" s="94">
        <f t="shared" ref="BO89:BO98" si="160">(SUM(BL61:BO61)-SUM(BH61:BK61))/SUM(BH61:BK61)*100</f>
        <v>12.264140370661373</v>
      </c>
      <c r="BP89" s="94">
        <f t="shared" ref="BP89:BP98" si="161">(SUM(BM61:BP61)-SUM(BI61:BL61))/SUM(BI61:BL61)*100</f>
        <v>11.824805275275077</v>
      </c>
      <c r="BQ89" s="94">
        <f t="shared" ref="BQ89:BQ98" si="162">(SUM(BN61:BQ61)-SUM(BJ61:BM61))/SUM(BJ61:BM61)*100</f>
        <v>11.389608673351743</v>
      </c>
      <c r="BR89" s="94">
        <f t="shared" ref="BR89:BR98" si="163">(SUM(BO61:BR61)-SUM(BK61:BN61))/SUM(BK61:BN61)*100</f>
        <v>11.340342159307044</v>
      </c>
      <c r="BS89" s="94">
        <f t="shared" ref="BS89:BS98" si="164">(SUM(BP61:BS61)-SUM(BL61:BO61))/SUM(BL61:BO61)*100</f>
        <v>10.464709534716125</v>
      </c>
      <c r="BT89" s="94">
        <f t="shared" ref="BT89:BT98" si="165">(SUM(BQ61:BT61)-SUM(BM61:BP61))/SUM(BM61:BP61)*100</f>
        <v>10.194812156754059</v>
      </c>
      <c r="BU89" s="94">
        <f t="shared" ref="BU89:BU98" si="166">(SUM(BR61:BU61)-SUM(BN61:BQ61))/SUM(BN61:BQ61)*100</f>
        <v>9.7942029825057073</v>
      </c>
      <c r="BV89" s="94">
        <f t="shared" ref="BV89:BV98" si="167">(SUM(BS61:BV61)-SUM(BO61:BR61))/SUM(BO61:BR61)*100</f>
        <v>9.6295697774104916</v>
      </c>
      <c r="BW89" s="94">
        <f t="shared" ref="BW89:BW98" si="168">(SUM(BT61:BW61)-SUM(BP61:BS61))/SUM(BP61:BS61)*100</f>
        <v>8.2412017562850348</v>
      </c>
      <c r="BX89" s="94">
        <f t="shared" ref="BX89:BX98" si="169">(SUM(BU61:BX61)-SUM(BQ61:BT61))/SUM(BQ61:BT61)*100</f>
        <v>6.0531811741234867</v>
      </c>
      <c r="BY89" s="94">
        <f t="shared" ref="BY89:BY98" si="170">(SUM(BV61:BY61)-SUM(BR61:BU61))/SUM(BR61:BU61)*100</f>
        <v>3.0469346911600463</v>
      </c>
      <c r="BZ89" s="94">
        <f t="shared" ref="BZ89:BZ98" si="171">(SUM(BW61:BZ61)-SUM(BS61:BV61))/SUM(BS61:BV61)*100</f>
        <v>-1.8359600327020529</v>
      </c>
      <c r="CA89" s="94">
        <f t="shared" ref="CA89:CA98" si="172">(SUM(BX61:CA61)-SUM(BT61:BW61))/SUM(BT61:BW61)*100</f>
        <v>-3.7988082325592454</v>
      </c>
      <c r="CB89" s="94">
        <f t="shared" ref="CB89:CB113" si="173">(SUM(BY61:CB61)-SUM(BU61:BX61))/SUM(BU61:BX61)*100</f>
        <v>-4.3099199305720122</v>
      </c>
      <c r="CC89" s="94">
        <f t="shared" ref="CC89:CC113" si="174">(SUM(BZ61:CC61)-SUM(BV61:BY61))/SUM(BV61:BY61)*100</f>
        <v>-4.3160688110403216</v>
      </c>
      <c r="CD89" s="94">
        <f t="shared" ref="CD89:CD113" si="175">(SUM(CA61:CD61)-SUM(BW61:BZ61))/SUM(BW61:BZ61)*100</f>
        <v>-3.666214138496283</v>
      </c>
      <c r="CE89" s="94">
        <f t="shared" ref="CE89:CE113" si="176">(SUM(CB61:CE61)-SUM(BX61:CA61))/SUM(BX61:CA61)*100</f>
        <v>-3.7299854758145274</v>
      </c>
      <c r="CF89" s="94">
        <f t="shared" ref="CF89:CF113" si="177">(SUM(CC61:CF61)-SUM(BY61:CB61))/SUM(BY61:CB61)*100</f>
        <v>-4.4897380343860389</v>
      </c>
      <c r="CG89" s="94">
        <f t="shared" ref="CG89:CG113" si="178">(SUM(CD61:CG61)-SUM(BZ61:CC61))/SUM(BZ61:CC61)*100</f>
        <v>-6.3969524103167617</v>
      </c>
      <c r="CH89" s="94">
        <f t="shared" ref="CH89:CH113" si="179">(SUM(CE61:CH61)-SUM(CA61:CD61))/SUM(CA61:CD61)*100</f>
        <v>-8.2205815366246497</v>
      </c>
      <c r="CI89" s="94">
        <f t="shared" ref="CI89:CI113" si="180">(SUM(CF61:CI61)-SUM(CB61:CE61))/SUM(CB61:CE61)*100</f>
        <v>-10.748731759625031</v>
      </c>
      <c r="CJ89" s="94">
        <f t="shared" ref="CJ89:CJ113" si="181">(SUM(CG61:CJ61)-SUM(CC61:CF61))/SUM(CC61:CF61)*100</f>
        <v>-13.538563558259703</v>
      </c>
      <c r="CK89" s="94">
        <f t="shared" ref="CK89:CK113" si="182">(SUM(CH61:CK61)-SUM(CD61:CG61))/SUM(CD61:CG61)*100</f>
        <v>-14.001181756552134</v>
      </c>
      <c r="CL89" s="94">
        <f t="shared" ref="CL89:CL113" si="183">(SUM(CI61:CL61)-SUM(CE61:CH61))/SUM(CE61:CH61)*100</f>
        <v>-12.983074666820036</v>
      </c>
      <c r="CM89" s="94">
        <f t="shared" ref="CM89:CM113" si="184">(SUM(CJ61:CM61)-SUM(CF61:CI61))/SUM(CF61:CI61)*100</f>
        <v>-9.7409182015662612</v>
      </c>
      <c r="CN89" s="94">
        <f t="shared" ref="CN89:CN113" si="185">(SUM(CK61:CN61)-SUM(CG61:CJ61))/SUM(CG61:CJ61)*100</f>
        <v>-5.9755782222509017</v>
      </c>
      <c r="CO89" s="94">
        <f t="shared" ref="CO89:CO113" si="186">(SUM(CL61:CO61)-SUM(CH61:CK61))/SUM(CH61:CK61)*100</f>
        <v>-1.7271432420592925</v>
      </c>
      <c r="CP89" s="94">
        <f t="shared" ref="CP89:CP113" si="187">(SUM(CM61:CP61)-SUM(CI61:CL61))/SUM(CI61:CL61)*100</f>
        <v>0.84771750244268429</v>
      </c>
      <c r="CQ89" s="94">
        <f t="shared" ref="CQ89:CQ113" si="188">(SUM(CN61:CQ61)-SUM(CJ61:CM61))/SUM(CJ61:CM61)*100</f>
        <v>1.0770928964188602</v>
      </c>
      <c r="CR89" s="94">
        <f t="shared" ref="CR89:CR113" si="189">(SUM(CO61:CR61)-SUM(CK61:CN61))/SUM(CK61:CN61)*100</f>
        <v>2.8772525766453074</v>
      </c>
      <c r="CS89" s="94">
        <f t="shared" ref="CS89:CS113" si="190">(SUM(CP61:CS61)-SUM(CL61:CO61))/SUM(CL61:CO61)*100</f>
        <v>3.14747430348927</v>
      </c>
      <c r="CT89" s="94">
        <f t="shared" ref="CT89:CT113" si="191">(SUM(CQ61:CT61)-SUM(CM61:CP61))/SUM(CM61:CP61)*100</f>
        <v>6.2631247053425598</v>
      </c>
      <c r="CU89" s="94">
        <f t="shared" ref="CU89:CU113" si="192">(SUM(CR61:CU61)-SUM(CN61:CQ61))/SUM(CN61:CQ61)*100</f>
        <v>6.9448092670894566</v>
      </c>
      <c r="CV89" s="94">
        <f t="shared" ref="CV89:CV113" si="193">(SUM(CS61:CV61)-SUM(CO61:CR61))/SUM(CO61:CR61)*100</f>
        <v>5.7384001616757194</v>
      </c>
      <c r="CW89" s="94">
        <f t="shared" ref="CW89:CW113" si="194">(SUM(CT61:CW61)-SUM(CP61:CS61))/SUM(CP61:CS61)*100</f>
        <v>4.6178515402931053</v>
      </c>
      <c r="CX89" s="94">
        <f t="shared" ref="CX89:CX113" si="195">(SUM(CU61:CX61)-SUM(CQ61:CT61))/SUM(CQ61:CT61)*100</f>
        <v>1.4849159716179621</v>
      </c>
      <c r="CY89" s="94">
        <f t="shared" ref="CY89:CY113" si="196">(SUM(CV61:CY61)-SUM(CR61:CU61))/SUM(CR61:CU61)*100</f>
        <v>3.3312712327477332</v>
      </c>
      <c r="CZ89" s="94">
        <f t="shared" ref="CZ89:CZ113" si="197">(SUM(CW61:CZ61)-SUM(CS61:CV61))/SUM(CS61:CV61)*100</f>
        <v>5.8902149129176777</v>
      </c>
      <c r="DA89" s="94">
        <f t="shared" ref="DA89:DA113" si="198">(SUM(CX61:DA61)-SUM(CT61:CW61))/SUM(CT61:CW61)*100</f>
        <v>7.232718601709105</v>
      </c>
      <c r="DB89" s="94">
        <f t="shared" ref="DB89:DB113" si="199">(SUM(CY61:DB61)-SUM(CU61:CX61))/SUM(CU61:CX61)*100</f>
        <v>7.4014786597350977</v>
      </c>
      <c r="DC89" s="94">
        <f t="shared" ref="DC89:DC113" si="200">(SUM(CZ61:DC61)-SUM(CV61:CY61))/SUM(CV61:CY61)*100</f>
        <v>6.2207032374766023</v>
      </c>
      <c r="DD89" s="94">
        <f t="shared" ref="DD89:DD113" si="201">(SUM(DA61:DD61)-SUM(CW61:CZ61))/SUM(CW61:CZ61)*100</f>
        <v>4.5317379056738858</v>
      </c>
      <c r="DE89" s="94">
        <f t="shared" ref="DE89:DE113" si="202">(SUM(DB61:DE61)-SUM(CX61:DA61))/SUM(CX61:DA61)*100</f>
        <v>4.3054047395001467</v>
      </c>
      <c r="DF89" s="94">
        <f t="shared" ref="DF89:DF113" si="203">(SUM(DC61:DF61)-SUM(CY61:DB61))/SUM(CY61:DB61)*100</f>
        <v>4.8157076661627034</v>
      </c>
      <c r="DG89" s="94">
        <f t="shared" ref="DG89:DG113" si="204">(SUM(DD61:DG61)-SUM(CZ61:DC61))/SUM(CZ61:DC61)*100</f>
        <v>3.3316321648336062</v>
      </c>
      <c r="DH89" s="94">
        <f t="shared" ref="DH89:DH113" si="205">(SUM(DE61:DH61)-SUM(DA61:DD61))/SUM(DA61:DD61)*100</f>
        <v>2.6113358225279755</v>
      </c>
      <c r="DI89" s="94">
        <f t="shared" ref="DI89:DI113" si="206">(SUM(DF61:DI61)-SUM(DB61:DE61))/SUM(DB61:DE61)*100</f>
        <v>2.116915212765619</v>
      </c>
      <c r="DJ89" s="94">
        <f t="shared" ref="DJ89:DJ113" si="207">(SUM(DG61:DJ61)-SUM(DC61:DF61))/SUM(DC61:DF61)*100</f>
        <v>3.3838619898942892</v>
      </c>
      <c r="DK89" s="94">
        <f t="shared" ref="DK89:DK113" si="208">(SUM(DH61:DK61)-SUM(DD61:DG61))/SUM(DD61:DG61)*100</f>
        <v>4.966190468467869</v>
      </c>
      <c r="DL89" s="94">
        <f t="shared" ref="DL89:DL113" si="209">(SUM(DI61:DL61)-SUM(DE61:DH61))/SUM(DE61:DH61)*100</f>
        <v>5.5059389527913272</v>
      </c>
      <c r="DM89" s="94">
        <f t="shared" ref="DM89:DM113" si="210">(SUM(DJ61:DM61)-SUM(DF61:DI61))/SUM(DF61:DI61)*100</f>
        <v>5.4041543298325063</v>
      </c>
      <c r="DN89" s="94">
        <f t="shared" ref="DN89:DN113" si="211">(SUM(DK61:DN61)-SUM(DG61:DJ61))/SUM(DG61:DJ61)*100</f>
        <v>4.1940729674388493</v>
      </c>
      <c r="DO89" s="94">
        <f t="shared" ref="DO89:DO113" si="212">(SUM(DL61:DO61)-SUM(DH61:DK61))/SUM(DH61:DK61)*100</f>
        <v>4.38412939586284</v>
      </c>
      <c r="DP89" s="94">
        <f t="shared" ref="DP89:DP113" si="213">(SUM(DM61:DP61)-SUM(DI61:DL61))/SUM(DI61:DL61)*100</f>
        <v>5.5309889307322946</v>
      </c>
      <c r="DQ89" s="94">
        <f t="shared" ref="DQ89:DQ113" si="214">(SUM(DN61:DQ61)-SUM(DJ61:DM61))/SUM(DJ61:DM61)*100</f>
        <v>6.9154420672076684</v>
      </c>
      <c r="DR89" s="94">
        <f t="shared" ref="DR89:DR112" si="215">(SUM(DO61:DR61)-SUM(DK61:DN61))/SUM(DK61:DN61)*100</f>
        <v>7.3749814886440568</v>
      </c>
    </row>
    <row r="90" spans="1:122" x14ac:dyDescent="0.25">
      <c r="A90" s="8" t="s">
        <v>114</v>
      </c>
      <c r="B90" s="56" t="s">
        <v>156</v>
      </c>
      <c r="C90" s="46" t="s">
        <v>135</v>
      </c>
      <c r="D90" s="8" t="s">
        <v>141</v>
      </c>
      <c r="E90" s="8" t="s">
        <v>147</v>
      </c>
      <c r="F90" s="8" t="s">
        <v>151</v>
      </c>
      <c r="G90" s="8">
        <v>31080</v>
      </c>
      <c r="H90" s="53">
        <v>33694</v>
      </c>
      <c r="I90" s="54">
        <v>43284.629166666666</v>
      </c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4">
        <f t="shared" si="118"/>
        <v>-1.6252054635123712</v>
      </c>
      <c r="Z90" s="94">
        <f t="shared" si="119"/>
        <v>-0.80091387057581176</v>
      </c>
      <c r="AA90" s="94">
        <f t="shared" si="120"/>
        <v>-0.15930132112620027</v>
      </c>
      <c r="AB90" s="94">
        <f t="shared" si="121"/>
        <v>3.1310935942210717E-2</v>
      </c>
      <c r="AC90" s="94">
        <f t="shared" si="122"/>
        <v>0.58164582113721464</v>
      </c>
      <c r="AD90" s="94">
        <f t="shared" si="123"/>
        <v>1.6288129416479853</v>
      </c>
      <c r="AE90" s="94">
        <f t="shared" si="124"/>
        <v>0.55932590748128508</v>
      </c>
      <c r="AF90" s="94">
        <f t="shared" si="125"/>
        <v>0.3552205635584238</v>
      </c>
      <c r="AG90" s="94">
        <f t="shared" si="126"/>
        <v>5.7980933913987009E-2</v>
      </c>
      <c r="AH90" s="94">
        <f t="shared" si="127"/>
        <v>-0.57671136526262989</v>
      </c>
      <c r="AI90" s="94">
        <f t="shared" si="128"/>
        <v>1.4561492609079072</v>
      </c>
      <c r="AJ90" s="94">
        <f t="shared" si="129"/>
        <v>2.4764157180922686</v>
      </c>
      <c r="AK90" s="94">
        <f t="shared" si="130"/>
        <v>2.2002333460365642</v>
      </c>
      <c r="AL90" s="94">
        <f t="shared" si="131"/>
        <v>3.8404922858459942</v>
      </c>
      <c r="AM90" s="94">
        <f t="shared" si="132"/>
        <v>3.6908527751751183</v>
      </c>
      <c r="AN90" s="94">
        <f t="shared" si="133"/>
        <v>4.0180320057263241</v>
      </c>
      <c r="AO90" s="94">
        <f t="shared" si="134"/>
        <v>5.6635228714612005</v>
      </c>
      <c r="AP90" s="94">
        <f t="shared" si="135"/>
        <v>5.5379502655305561</v>
      </c>
      <c r="AQ90" s="94">
        <f t="shared" si="136"/>
        <v>6.001610540782111</v>
      </c>
      <c r="AR90" s="94">
        <f t="shared" si="137"/>
        <v>6.1866431372555839</v>
      </c>
      <c r="AS90" s="94">
        <f t="shared" si="138"/>
        <v>6.6999440802371426</v>
      </c>
      <c r="AT90" s="94">
        <f t="shared" si="139"/>
        <v>7.5143109687423992</v>
      </c>
      <c r="AU90" s="94">
        <f t="shared" si="140"/>
        <v>7.6321356145648585</v>
      </c>
      <c r="AV90" s="94">
        <f t="shared" si="141"/>
        <v>8.4238408465920571</v>
      </c>
      <c r="AW90" s="94">
        <f t="shared" si="142"/>
        <v>9.0207086345873542</v>
      </c>
      <c r="AX90" s="94">
        <f t="shared" si="143"/>
        <v>10.124926215770246</v>
      </c>
      <c r="AY90" s="94">
        <f t="shared" si="144"/>
        <v>11.027784385515114</v>
      </c>
      <c r="AZ90" s="94">
        <f t="shared" si="145"/>
        <v>10.94636644804241</v>
      </c>
      <c r="BA90" s="94">
        <f t="shared" si="146"/>
        <v>9.5624507413747342</v>
      </c>
      <c r="BB90" s="94">
        <f t="shared" si="147"/>
        <v>8.1258457193144888</v>
      </c>
      <c r="BC90" s="94">
        <f t="shared" si="148"/>
        <v>9.4328915918399847</v>
      </c>
      <c r="BD90" s="94">
        <f t="shared" si="149"/>
        <v>10.657348631579133</v>
      </c>
      <c r="BE90" s="94">
        <f t="shared" si="150"/>
        <v>12.391931323235667</v>
      </c>
      <c r="BF90" s="94">
        <f t="shared" si="151"/>
        <v>11.792298758328362</v>
      </c>
      <c r="BG90" s="94">
        <f t="shared" si="152"/>
        <v>9.0411875794254417</v>
      </c>
      <c r="BH90" s="94">
        <f t="shared" si="153"/>
        <v>6.4512025319058486</v>
      </c>
      <c r="BI90" s="94">
        <f t="shared" si="154"/>
        <v>4.1597511821634203</v>
      </c>
      <c r="BJ90" s="94">
        <f t="shared" si="155"/>
        <v>3.4265734817884175</v>
      </c>
      <c r="BK90" s="94">
        <f t="shared" si="156"/>
        <v>2.5746500558705461</v>
      </c>
      <c r="BL90" s="94">
        <f t="shared" si="157"/>
        <v>3.4949896255755739</v>
      </c>
      <c r="BM90" s="94">
        <f t="shared" si="158"/>
        <v>4.9487597813053856</v>
      </c>
      <c r="BN90" s="94">
        <f t="shared" si="159"/>
        <v>7.3178690023940662</v>
      </c>
      <c r="BO90" s="94">
        <f t="shared" si="160"/>
        <v>10.767783946618913</v>
      </c>
      <c r="BP90" s="94">
        <f t="shared" si="161"/>
        <v>12.09190548769042</v>
      </c>
      <c r="BQ90" s="94">
        <f t="shared" si="162"/>
        <v>12.589507916637011</v>
      </c>
      <c r="BR90" s="94">
        <f t="shared" si="163"/>
        <v>12.163327950998616</v>
      </c>
      <c r="BS90" s="94">
        <f t="shared" si="164"/>
        <v>10.38774421700329</v>
      </c>
      <c r="BT90" s="94">
        <f t="shared" si="165"/>
        <v>9.4620935563166508</v>
      </c>
      <c r="BU90" s="94">
        <f t="shared" si="166"/>
        <v>9.3794286636693656</v>
      </c>
      <c r="BV90" s="94">
        <f t="shared" si="167"/>
        <v>10.117895897561604</v>
      </c>
      <c r="BW90" s="94">
        <f t="shared" si="168"/>
        <v>9.01736341825948</v>
      </c>
      <c r="BX90" s="94">
        <f t="shared" si="169"/>
        <v>6.6923986000789526</v>
      </c>
      <c r="BY90" s="94">
        <f t="shared" si="170"/>
        <v>2.7745283345377887</v>
      </c>
      <c r="BZ90" s="94">
        <f t="shared" si="171"/>
        <v>-3.1829867514961161</v>
      </c>
      <c r="CA90" s="94">
        <f t="shared" si="172"/>
        <v>-5.6384629580181178</v>
      </c>
      <c r="CB90" s="94">
        <f t="shared" si="173"/>
        <v>-6.6713497971856137</v>
      </c>
      <c r="CC90" s="94">
        <f t="shared" si="174"/>
        <v>-6.8257997350608228</v>
      </c>
      <c r="CD90" s="94">
        <f t="shared" si="175"/>
        <v>-6.310302845573486</v>
      </c>
      <c r="CE90" s="94">
        <f t="shared" si="176"/>
        <v>-6.6577117676888866</v>
      </c>
      <c r="CF90" s="94">
        <f t="shared" si="177"/>
        <v>-7.528316781162073</v>
      </c>
      <c r="CG90" s="94">
        <f t="shared" si="178"/>
        <v>-9.3119928224648341</v>
      </c>
      <c r="CH90" s="94">
        <f t="shared" si="179"/>
        <v>-10.642522627032868</v>
      </c>
      <c r="CI90" s="94">
        <f t="shared" si="180"/>
        <v>-12.562362841378055</v>
      </c>
      <c r="CJ90" s="94">
        <f t="shared" si="181"/>
        <v>-15.43352189867484</v>
      </c>
      <c r="CK90" s="94">
        <f t="shared" si="182"/>
        <v>-16.111442197471781</v>
      </c>
      <c r="CL90" s="94">
        <f t="shared" si="183"/>
        <v>-15.108318083380315</v>
      </c>
      <c r="CM90" s="94">
        <f t="shared" si="184"/>
        <v>-12.492145981053907</v>
      </c>
      <c r="CN90" s="94">
        <f t="shared" si="185"/>
        <v>-8.2632081409945926</v>
      </c>
      <c r="CO90" s="94">
        <f t="shared" si="186"/>
        <v>-3.7013283769345477</v>
      </c>
      <c r="CP90" s="94">
        <f t="shared" si="187"/>
        <v>-1.507151745160376</v>
      </c>
      <c r="CQ90" s="94">
        <f t="shared" si="188"/>
        <v>-0.94597684802235682</v>
      </c>
      <c r="CR90" s="94">
        <f t="shared" si="189"/>
        <v>1.256875581726445</v>
      </c>
      <c r="CS90" s="94">
        <f t="shared" si="190"/>
        <v>1.8457541452231589</v>
      </c>
      <c r="CT90" s="94">
        <f t="shared" si="191"/>
        <v>4.6100056344069467</v>
      </c>
      <c r="CU90" s="94">
        <f t="shared" si="192"/>
        <v>6.125294300550661</v>
      </c>
      <c r="CV90" s="94">
        <f t="shared" si="193"/>
        <v>4.9500084714743755</v>
      </c>
      <c r="CW90" s="94">
        <f t="shared" si="194"/>
        <v>3.799381729687267</v>
      </c>
      <c r="CX90" s="94">
        <f t="shared" si="195"/>
        <v>1.2987594712041437</v>
      </c>
      <c r="CY90" s="94">
        <f t="shared" si="196"/>
        <v>1.8512724592792116</v>
      </c>
      <c r="CZ90" s="94">
        <f t="shared" si="197"/>
        <v>2.7329103244224062</v>
      </c>
      <c r="DA90" s="94">
        <f t="shared" si="198"/>
        <v>3.0137122163346883</v>
      </c>
      <c r="DB90" s="94">
        <f t="shared" si="199"/>
        <v>3.5309855444751528</v>
      </c>
      <c r="DC90" s="94">
        <f t="shared" si="200"/>
        <v>3.2116023119954207</v>
      </c>
      <c r="DD90" s="94">
        <f t="shared" si="201"/>
        <v>3.0300559681596853</v>
      </c>
      <c r="DE90" s="94">
        <f t="shared" si="202"/>
        <v>4.1945463328302965</v>
      </c>
      <c r="DF90" s="94">
        <f t="shared" si="203"/>
        <v>5.2581991600984086</v>
      </c>
      <c r="DG90" s="94">
        <f t="shared" si="204"/>
        <v>5.0800529066419982</v>
      </c>
      <c r="DH90" s="94">
        <f t="shared" si="205"/>
        <v>5.335855986105253</v>
      </c>
      <c r="DI90" s="94">
        <f t="shared" si="206"/>
        <v>5.1873631398513655</v>
      </c>
      <c r="DJ90" s="94">
        <f t="shared" si="207"/>
        <v>5.6937663651235253</v>
      </c>
      <c r="DK90" s="94">
        <f t="shared" si="208"/>
        <v>5.5977125384210824</v>
      </c>
      <c r="DL90" s="94">
        <f t="shared" si="209"/>
        <v>5.2174646886157872</v>
      </c>
      <c r="DM90" s="94">
        <f t="shared" si="210"/>
        <v>4.5962621100454477</v>
      </c>
      <c r="DN90" s="94">
        <f t="shared" si="211"/>
        <v>3.804687901080265</v>
      </c>
      <c r="DO90" s="94">
        <f t="shared" si="212"/>
        <v>5.1289451766889584</v>
      </c>
      <c r="DP90" s="94">
        <f t="shared" si="213"/>
        <v>6.7744593322411548</v>
      </c>
      <c r="DQ90" s="94">
        <f t="shared" si="214"/>
        <v>8.4206963677674107</v>
      </c>
      <c r="DR90" s="94">
        <f t="shared" si="215"/>
        <v>8.4604677775414263</v>
      </c>
    </row>
    <row r="91" spans="1:122" x14ac:dyDescent="0.25">
      <c r="A91" s="8" t="s">
        <v>115</v>
      </c>
      <c r="B91" s="56" t="s">
        <v>157</v>
      </c>
      <c r="C91" s="46" t="s">
        <v>135</v>
      </c>
      <c r="D91" s="8" t="s">
        <v>141</v>
      </c>
      <c r="E91" s="8" t="s">
        <v>147</v>
      </c>
      <c r="F91" s="8" t="s">
        <v>151</v>
      </c>
      <c r="G91" s="8">
        <v>16980</v>
      </c>
      <c r="H91" s="53">
        <v>33694</v>
      </c>
      <c r="I91" s="54">
        <v>43284.629166666666</v>
      </c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4">
        <f t="shared" si="118"/>
        <v>6.9605579946731497</v>
      </c>
      <c r="Z91" s="94">
        <f t="shared" si="119"/>
        <v>7.4326927943796122</v>
      </c>
      <c r="AA91" s="94">
        <f t="shared" si="120"/>
        <v>7.8203524469122208</v>
      </c>
      <c r="AB91" s="94">
        <f t="shared" si="121"/>
        <v>9.6638470292482825</v>
      </c>
      <c r="AC91" s="94">
        <f t="shared" si="122"/>
        <v>11.046194380179678</v>
      </c>
      <c r="AD91" s="94">
        <f t="shared" si="123"/>
        <v>12.9841031018361</v>
      </c>
      <c r="AE91" s="94">
        <f t="shared" si="124"/>
        <v>11.566503633530854</v>
      </c>
      <c r="AF91" s="94">
        <f t="shared" si="125"/>
        <v>9.9049007416184143</v>
      </c>
      <c r="AG91" s="94">
        <f t="shared" si="126"/>
        <v>7.6002224248890107</v>
      </c>
      <c r="AH91" s="94">
        <f t="shared" si="127"/>
        <v>3.7405091663622589</v>
      </c>
      <c r="AI91" s="94">
        <f t="shared" si="128"/>
        <v>2.6153382942809378</v>
      </c>
      <c r="AJ91" s="94">
        <f t="shared" si="129"/>
        <v>2.279107670909386</v>
      </c>
      <c r="AK91" s="94">
        <f t="shared" si="130"/>
        <v>1.8729412026195991</v>
      </c>
      <c r="AL91" s="94">
        <f t="shared" si="131"/>
        <v>4.4118375921822484</v>
      </c>
      <c r="AM91" s="94">
        <f t="shared" si="132"/>
        <v>6.4283646854161853</v>
      </c>
      <c r="AN91" s="94">
        <f t="shared" si="133"/>
        <v>6.9996059757212681</v>
      </c>
      <c r="AO91" s="94">
        <f t="shared" si="134"/>
        <v>8.1043258998679431</v>
      </c>
      <c r="AP91" s="94">
        <f t="shared" si="135"/>
        <v>6.6394286652862204</v>
      </c>
      <c r="AQ91" s="94">
        <f t="shared" si="136"/>
        <v>5.0445723561298736</v>
      </c>
      <c r="AR91" s="94">
        <f t="shared" si="137"/>
        <v>4.0249649607027376</v>
      </c>
      <c r="AS91" s="94">
        <f t="shared" si="138"/>
        <v>3.2159541388430841</v>
      </c>
      <c r="AT91" s="94">
        <f t="shared" si="139"/>
        <v>3.1090496734273572</v>
      </c>
      <c r="AU91" s="94">
        <f t="shared" si="140"/>
        <v>3.5062821095116514</v>
      </c>
      <c r="AV91" s="94">
        <f t="shared" si="141"/>
        <v>3.8181903279109863</v>
      </c>
      <c r="AW91" s="94">
        <f t="shared" si="142"/>
        <v>4.795029934273054</v>
      </c>
      <c r="AX91" s="94">
        <f t="shared" si="143"/>
        <v>7.5870126317025832</v>
      </c>
      <c r="AY91" s="94">
        <f t="shared" si="144"/>
        <v>8.2330707293220708</v>
      </c>
      <c r="AZ91" s="94">
        <f t="shared" si="145"/>
        <v>9.4268346269598986</v>
      </c>
      <c r="BA91" s="94">
        <f t="shared" si="146"/>
        <v>8.9293428725639163</v>
      </c>
      <c r="BB91" s="94">
        <f t="shared" si="147"/>
        <v>5.9232618126290557</v>
      </c>
      <c r="BC91" s="94">
        <f t="shared" si="148"/>
        <v>6.5211263538862241</v>
      </c>
      <c r="BD91" s="94">
        <f t="shared" si="149"/>
        <v>6.2209762750970352</v>
      </c>
      <c r="BE91" s="94">
        <f t="shared" si="150"/>
        <v>6.5792312085649733</v>
      </c>
      <c r="BF91" s="94">
        <f t="shared" si="151"/>
        <v>7.1125961125418709</v>
      </c>
      <c r="BG91" s="94">
        <f t="shared" si="152"/>
        <v>5.0576692849013147</v>
      </c>
      <c r="BH91" s="94">
        <f t="shared" si="153"/>
        <v>3.7709279292974651</v>
      </c>
      <c r="BI91" s="94">
        <f t="shared" si="154"/>
        <v>1.9711204753848979</v>
      </c>
      <c r="BJ91" s="94">
        <f t="shared" si="155"/>
        <v>0.68866644861715898</v>
      </c>
      <c r="BK91" s="94">
        <f t="shared" si="156"/>
        <v>1.3081074677488658</v>
      </c>
      <c r="BL91" s="94">
        <f t="shared" si="157"/>
        <v>2.8948860372661058</v>
      </c>
      <c r="BM91" s="94">
        <f t="shared" si="158"/>
        <v>5.3949059098874947</v>
      </c>
      <c r="BN91" s="94">
        <f t="shared" si="159"/>
        <v>8.4370267490659767</v>
      </c>
      <c r="BO91" s="94">
        <f t="shared" si="160"/>
        <v>9.8459680224194841</v>
      </c>
      <c r="BP91" s="94">
        <f t="shared" si="161"/>
        <v>8.7396887679225621</v>
      </c>
      <c r="BQ91" s="94">
        <f t="shared" si="162"/>
        <v>7.4170279292062737</v>
      </c>
      <c r="BR91" s="94">
        <f t="shared" si="163"/>
        <v>5.6584982502956116</v>
      </c>
      <c r="BS91" s="94">
        <f t="shared" si="164"/>
        <v>4.1423145981173377</v>
      </c>
      <c r="BT91" s="94">
        <f t="shared" si="165"/>
        <v>3.9257933338194677</v>
      </c>
      <c r="BU91" s="94">
        <f t="shared" si="166"/>
        <v>4.3228094701328894</v>
      </c>
      <c r="BV91" s="94">
        <f t="shared" si="167"/>
        <v>5.585594996119295</v>
      </c>
      <c r="BW91" s="94">
        <f t="shared" si="168"/>
        <v>4.8437779878292986</v>
      </c>
      <c r="BX91" s="94">
        <f t="shared" si="169"/>
        <v>3.6828441961654468</v>
      </c>
      <c r="BY91" s="94">
        <f t="shared" si="170"/>
        <v>1.1912311317675699</v>
      </c>
      <c r="BZ91" s="94">
        <f t="shared" si="171"/>
        <v>-2.6963782520813133</v>
      </c>
      <c r="CA91" s="94">
        <f t="shared" si="172"/>
        <v>-3.8644295408737075</v>
      </c>
      <c r="CB91" s="94">
        <f t="shared" si="173"/>
        <v>-4.3049761477008737</v>
      </c>
      <c r="CC91" s="94">
        <f t="shared" si="174"/>
        <v>-4.6117977858699968</v>
      </c>
      <c r="CD91" s="94">
        <f t="shared" si="175"/>
        <v>-5.2095048714277841</v>
      </c>
      <c r="CE91" s="94">
        <f t="shared" si="176"/>
        <v>-5.6726732215641595</v>
      </c>
      <c r="CF91" s="94">
        <f t="shared" si="177"/>
        <v>-6.1380692242914554</v>
      </c>
      <c r="CG91" s="94">
        <f t="shared" si="178"/>
        <v>-7.2656136095985202</v>
      </c>
      <c r="CH91" s="94">
        <f t="shared" si="179"/>
        <v>-7.857834943538804</v>
      </c>
      <c r="CI91" s="94">
        <f t="shared" si="180"/>
        <v>-9.4118539200617626</v>
      </c>
      <c r="CJ91" s="94">
        <f t="shared" si="181"/>
        <v>-12.19632073080076</v>
      </c>
      <c r="CK91" s="94">
        <f t="shared" si="182"/>
        <v>-13.220117189917408</v>
      </c>
      <c r="CL91" s="94">
        <f t="shared" si="183"/>
        <v>-12.748646875444795</v>
      </c>
      <c r="CM91" s="94">
        <f t="shared" si="184"/>
        <v>-10.595155625606049</v>
      </c>
      <c r="CN91" s="94">
        <f t="shared" si="185"/>
        <v>-7.3898208143776856</v>
      </c>
      <c r="CO91" s="94">
        <f t="shared" si="186"/>
        <v>-2.7084327207565604</v>
      </c>
      <c r="CP91" s="94">
        <f t="shared" si="187"/>
        <v>0.5705603069028663</v>
      </c>
      <c r="CQ91" s="94">
        <f t="shared" si="188"/>
        <v>1.505273371896636</v>
      </c>
      <c r="CR91" s="94">
        <f t="shared" si="189"/>
        <v>3.5281561576457539</v>
      </c>
      <c r="CS91" s="94">
        <f t="shared" si="190"/>
        <v>2.9347458161335704</v>
      </c>
      <c r="CT91" s="94">
        <f t="shared" si="191"/>
        <v>3.1984601171599585</v>
      </c>
      <c r="CU91" s="94">
        <f t="shared" si="192"/>
        <v>2.8534980857429151</v>
      </c>
      <c r="CV91" s="94">
        <f t="shared" si="193"/>
        <v>2.1551478833423672</v>
      </c>
      <c r="CW91" s="94">
        <f t="shared" si="194"/>
        <v>2.6960221357260461</v>
      </c>
      <c r="CX91" s="94">
        <f t="shared" si="195"/>
        <v>3.1519995805152421</v>
      </c>
      <c r="CY91" s="94">
        <f t="shared" si="196"/>
        <v>6.3598942052988106</v>
      </c>
      <c r="CZ91" s="94">
        <f t="shared" si="197"/>
        <v>8.3282438045384097</v>
      </c>
      <c r="DA91" s="94">
        <f t="shared" si="198"/>
        <v>8.0897361643447514</v>
      </c>
      <c r="DB91" s="94">
        <f t="shared" si="199"/>
        <v>7.0813498772555699</v>
      </c>
      <c r="DC91" s="94">
        <f t="shared" si="200"/>
        <v>5.8589210145310586</v>
      </c>
      <c r="DD91" s="94">
        <f t="shared" si="201"/>
        <v>4.9022282052842163</v>
      </c>
      <c r="DE91" s="94">
        <f t="shared" si="202"/>
        <v>6.0657839338148252</v>
      </c>
      <c r="DF91" s="94">
        <f t="shared" si="203"/>
        <v>7.5448961799855718</v>
      </c>
      <c r="DG91" s="94">
        <f t="shared" si="204"/>
        <v>7.0584110100990731</v>
      </c>
      <c r="DH91" s="94">
        <f t="shared" si="205"/>
        <v>7.3459938122691737</v>
      </c>
      <c r="DI91" s="94">
        <f t="shared" si="206"/>
        <v>6.8008845450242577</v>
      </c>
      <c r="DJ91" s="94">
        <f t="shared" si="207"/>
        <v>6.7236537565334054</v>
      </c>
      <c r="DK91" s="94">
        <f t="shared" si="208"/>
        <v>6.468910784759788</v>
      </c>
      <c r="DL91" s="94">
        <f t="shared" si="209"/>
        <v>5.3583955234442451</v>
      </c>
      <c r="DM91" s="94">
        <f t="shared" si="210"/>
        <v>4.5632653137304535</v>
      </c>
      <c r="DN91" s="94">
        <f t="shared" si="211"/>
        <v>4.1397477765833477</v>
      </c>
      <c r="DO91" s="94">
        <f t="shared" si="212"/>
        <v>5.2262959554579318</v>
      </c>
      <c r="DP91" s="94">
        <f t="shared" si="213"/>
        <v>7.0865372373930633</v>
      </c>
      <c r="DQ91" s="94">
        <f t="shared" si="214"/>
        <v>8.9131651247388941</v>
      </c>
      <c r="DR91" s="94">
        <f t="shared" si="215"/>
        <v>8.2898611633768411</v>
      </c>
    </row>
    <row r="92" spans="1:122" x14ac:dyDescent="0.25">
      <c r="A92" s="45" t="s">
        <v>116</v>
      </c>
      <c r="B92" s="56" t="s">
        <v>158</v>
      </c>
      <c r="C92" s="46" t="s">
        <v>135</v>
      </c>
      <c r="D92" s="8" t="s">
        <v>141</v>
      </c>
      <c r="E92" s="8" t="s">
        <v>147</v>
      </c>
      <c r="F92" s="8" t="s">
        <v>151</v>
      </c>
      <c r="G92" s="8">
        <v>37980</v>
      </c>
      <c r="H92" s="53">
        <v>33694</v>
      </c>
      <c r="I92" s="54">
        <v>43284.629861111112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4">
        <f t="shared" si="118"/>
        <v>7.5876362746590056</v>
      </c>
      <c r="Z92" s="94">
        <f t="shared" si="119"/>
        <v>9.3624330358470953</v>
      </c>
      <c r="AA92" s="94">
        <f t="shared" si="120"/>
        <v>10.550184519017632</v>
      </c>
      <c r="AB92" s="94">
        <f t="shared" si="121"/>
        <v>11.4122922996015</v>
      </c>
      <c r="AC92" s="94">
        <f t="shared" si="122"/>
        <v>11.391494978071009</v>
      </c>
      <c r="AD92" s="94">
        <f t="shared" si="123"/>
        <v>11.570225000463944</v>
      </c>
      <c r="AE92" s="94">
        <f t="shared" si="124"/>
        <v>9.1897709218936523</v>
      </c>
      <c r="AF92" s="94">
        <f t="shared" si="125"/>
        <v>6.5561402840327716</v>
      </c>
      <c r="AG92" s="94">
        <f t="shared" si="126"/>
        <v>3.9036990065329582</v>
      </c>
      <c r="AH92" s="94">
        <f t="shared" si="127"/>
        <v>1.0933883498457375</v>
      </c>
      <c r="AI92" s="94">
        <f t="shared" si="128"/>
        <v>1.5351147182082818</v>
      </c>
      <c r="AJ92" s="94">
        <f t="shared" si="129"/>
        <v>2.9443052168848896</v>
      </c>
      <c r="AK92" s="94">
        <f t="shared" si="130"/>
        <v>3.9707052737487327</v>
      </c>
      <c r="AL92" s="94">
        <f t="shared" si="131"/>
        <v>6.3974648000468575</v>
      </c>
      <c r="AM92" s="94">
        <f t="shared" si="132"/>
        <v>5.9970295306399048</v>
      </c>
      <c r="AN92" s="94">
        <f t="shared" si="133"/>
        <v>4.889494983564977</v>
      </c>
      <c r="AO92" s="94">
        <f t="shared" si="134"/>
        <v>3.9781787973204095</v>
      </c>
      <c r="AP92" s="94">
        <f t="shared" si="135"/>
        <v>2.594721530934065</v>
      </c>
      <c r="AQ92" s="94">
        <f t="shared" si="136"/>
        <v>2.8003759263318044</v>
      </c>
      <c r="AR92" s="94">
        <f t="shared" si="137"/>
        <v>3.0804885616861295</v>
      </c>
      <c r="AS92" s="94">
        <f t="shared" si="138"/>
        <v>5.3027966562393152</v>
      </c>
      <c r="AT92" s="94">
        <f t="shared" si="139"/>
        <v>7.5875817937924879</v>
      </c>
      <c r="AU92" s="94">
        <f t="shared" si="140"/>
        <v>9.1013055780485832</v>
      </c>
      <c r="AV92" s="94">
        <f t="shared" si="141"/>
        <v>10.714788127442299</v>
      </c>
      <c r="AW92" s="94">
        <f t="shared" si="142"/>
        <v>10.740785481308421</v>
      </c>
      <c r="AX92" s="94">
        <f t="shared" si="143"/>
        <v>9.8152426187986226</v>
      </c>
      <c r="AY92" s="94">
        <f t="shared" si="144"/>
        <v>8.0455410590379746</v>
      </c>
      <c r="AZ92" s="94">
        <f t="shared" si="145"/>
        <v>5.7740253365195873</v>
      </c>
      <c r="BA92" s="94">
        <f t="shared" si="146"/>
        <v>2.1587750197080902</v>
      </c>
      <c r="BB92" s="94">
        <f t="shared" si="147"/>
        <v>-0.91787117444055188</v>
      </c>
      <c r="BC92" s="94">
        <f t="shared" si="148"/>
        <v>-0.98367935350145241</v>
      </c>
      <c r="BD92" s="94">
        <f t="shared" si="149"/>
        <v>-0.85582340693937597</v>
      </c>
      <c r="BE92" s="94">
        <f t="shared" si="150"/>
        <v>1.1930494448137405</v>
      </c>
      <c r="BF92" s="94">
        <f t="shared" si="151"/>
        <v>3.857786281986666</v>
      </c>
      <c r="BG92" s="94">
        <f t="shared" si="152"/>
        <v>4.6479103105937156</v>
      </c>
      <c r="BH92" s="94">
        <f t="shared" si="153"/>
        <v>5.7615888681966592</v>
      </c>
      <c r="BI92" s="94">
        <f t="shared" si="154"/>
        <v>5.9686933835396658</v>
      </c>
      <c r="BJ92" s="94">
        <f t="shared" si="155"/>
        <v>5.68061062612363</v>
      </c>
      <c r="BK92" s="94">
        <f t="shared" si="156"/>
        <v>5.5071006549617447</v>
      </c>
      <c r="BL92" s="94">
        <f t="shared" si="157"/>
        <v>6.7523025254003537</v>
      </c>
      <c r="BM92" s="94">
        <f t="shared" si="158"/>
        <v>8.2329867892955164</v>
      </c>
      <c r="BN92" s="94">
        <f t="shared" si="159"/>
        <v>10.21294421407879</v>
      </c>
      <c r="BO92" s="94">
        <f t="shared" si="160"/>
        <v>12.224352181234917</v>
      </c>
      <c r="BP92" s="94">
        <f t="shared" si="161"/>
        <v>11.861797416782229</v>
      </c>
      <c r="BQ92" s="94">
        <f t="shared" si="162"/>
        <v>12.061372669971881</v>
      </c>
      <c r="BR92" s="94">
        <f t="shared" si="163"/>
        <v>12.106959433685853</v>
      </c>
      <c r="BS92" s="94">
        <f t="shared" si="164"/>
        <v>11.114823148429744</v>
      </c>
      <c r="BT92" s="94">
        <f t="shared" si="165"/>
        <v>10.926251770990076</v>
      </c>
      <c r="BU92" s="94">
        <f t="shared" si="166"/>
        <v>10.071539595428593</v>
      </c>
      <c r="BV92" s="94">
        <f t="shared" si="167"/>
        <v>9.2348319599477193</v>
      </c>
      <c r="BW92" s="94">
        <f t="shared" si="168"/>
        <v>7.4532846946525675</v>
      </c>
      <c r="BX92" s="94">
        <f t="shared" si="169"/>
        <v>4.7807400673211342</v>
      </c>
      <c r="BY92" s="94">
        <f t="shared" si="170"/>
        <v>1.6556263451054594</v>
      </c>
      <c r="BZ92" s="94">
        <f t="shared" si="171"/>
        <v>-2.4464737687290006</v>
      </c>
      <c r="CA92" s="94">
        <f t="shared" si="172"/>
        <v>-3.7832021734553245</v>
      </c>
      <c r="CB92" s="94">
        <f t="shared" si="173"/>
        <v>-3.602497885306466</v>
      </c>
      <c r="CC92" s="94">
        <f t="shared" si="174"/>
        <v>-3.0409321031627958</v>
      </c>
      <c r="CD92" s="94">
        <f t="shared" si="175"/>
        <v>-2.6993391834590783</v>
      </c>
      <c r="CE92" s="94">
        <f t="shared" si="176"/>
        <v>-2.9450939835953465</v>
      </c>
      <c r="CF92" s="94">
        <f t="shared" si="177"/>
        <v>-4.1546782572716348</v>
      </c>
      <c r="CG92" s="94">
        <f t="shared" si="178"/>
        <v>-6.7280948304127204</v>
      </c>
      <c r="CH92" s="94">
        <f t="shared" si="179"/>
        <v>-8.9714955237905301</v>
      </c>
      <c r="CI92" s="94">
        <f t="shared" si="180"/>
        <v>-12.019350692775257</v>
      </c>
      <c r="CJ92" s="94">
        <f t="shared" si="181"/>
        <v>-15.025378694299318</v>
      </c>
      <c r="CK92" s="94">
        <f t="shared" si="182"/>
        <v>-15.029484995210085</v>
      </c>
      <c r="CL92" s="94">
        <f t="shared" si="183"/>
        <v>-13.201493255368579</v>
      </c>
      <c r="CM92" s="94">
        <f t="shared" si="184"/>
        <v>-8.8204987056578101</v>
      </c>
      <c r="CN92" s="94">
        <f t="shared" si="185"/>
        <v>-4.0839844043333846</v>
      </c>
      <c r="CO92" s="94">
        <f t="shared" si="186"/>
        <v>0.41843760477891417</v>
      </c>
      <c r="CP92" s="94">
        <f t="shared" si="187"/>
        <v>2.6266870955315622</v>
      </c>
      <c r="CQ92" s="94">
        <f t="shared" si="188"/>
        <v>1.5861322195978462</v>
      </c>
      <c r="CR92" s="94">
        <f t="shared" si="189"/>
        <v>2.2670627998471753</v>
      </c>
      <c r="CS92" s="94">
        <f t="shared" si="190"/>
        <v>1.510847218676991</v>
      </c>
      <c r="CT92" s="94">
        <f t="shared" si="191"/>
        <v>3.6458861760486454</v>
      </c>
      <c r="CU92" s="94">
        <f t="shared" si="192"/>
        <v>4.545041582628782</v>
      </c>
      <c r="CV92" s="94">
        <f t="shared" si="193"/>
        <v>3.8940033807304699</v>
      </c>
      <c r="CW92" s="94">
        <f t="shared" si="194"/>
        <v>3.9566399235976943</v>
      </c>
      <c r="CX92" s="94">
        <f t="shared" si="195"/>
        <v>2.2250043780217394</v>
      </c>
      <c r="CY92" s="94">
        <f t="shared" si="196"/>
        <v>4.55575079145218</v>
      </c>
      <c r="CZ92" s="94">
        <f t="shared" si="197"/>
        <v>6.896978012703725</v>
      </c>
      <c r="DA92" s="94">
        <f t="shared" si="198"/>
        <v>7.01616416870867</v>
      </c>
      <c r="DB92" s="94">
        <f t="shared" si="199"/>
        <v>5.907007642196735</v>
      </c>
      <c r="DC92" s="94">
        <f t="shared" si="200"/>
        <v>3.6177953293376621</v>
      </c>
      <c r="DD92" s="94">
        <f t="shared" si="201"/>
        <v>1.4311614876025325</v>
      </c>
      <c r="DE92" s="94">
        <f t="shared" si="202"/>
        <v>1.4311117264308342</v>
      </c>
      <c r="DF92" s="94">
        <f t="shared" si="203"/>
        <v>2.5335539771888653</v>
      </c>
      <c r="DG92" s="94">
        <f t="shared" si="204"/>
        <v>2.3150060886691377</v>
      </c>
      <c r="DH92" s="94">
        <f t="shared" si="205"/>
        <v>2.6018612947334541</v>
      </c>
      <c r="DI92" s="94">
        <f t="shared" si="206"/>
        <v>2.6250378137268564</v>
      </c>
      <c r="DJ92" s="94">
        <f t="shared" si="207"/>
        <v>3.5953439797896745</v>
      </c>
      <c r="DK92" s="94">
        <f t="shared" si="208"/>
        <v>4.2411691384371446</v>
      </c>
      <c r="DL92" s="94">
        <f t="shared" si="209"/>
        <v>4.0060181605196128</v>
      </c>
      <c r="DM92" s="94">
        <f t="shared" si="210"/>
        <v>3.4282178025233057</v>
      </c>
      <c r="DN92" s="94">
        <f t="shared" si="211"/>
        <v>2.2262057706591309</v>
      </c>
      <c r="DO92" s="94">
        <f t="shared" si="212"/>
        <v>2.5135592637336397</v>
      </c>
      <c r="DP92" s="94">
        <f t="shared" si="213"/>
        <v>3.8204997166016157</v>
      </c>
      <c r="DQ92" s="94">
        <f t="shared" si="214"/>
        <v>5.4674849600979325</v>
      </c>
      <c r="DR92" s="94">
        <f t="shared" si="215"/>
        <v>6.1767672177113386</v>
      </c>
    </row>
    <row r="93" spans="1:122" x14ac:dyDescent="0.25">
      <c r="A93" s="8" t="s">
        <v>117</v>
      </c>
      <c r="B93" s="56" t="s">
        <v>159</v>
      </c>
      <c r="C93" s="46" t="s">
        <v>135</v>
      </c>
      <c r="D93" s="8" t="s">
        <v>141</v>
      </c>
      <c r="E93" s="8" t="s">
        <v>147</v>
      </c>
      <c r="F93" s="8" t="s">
        <v>151</v>
      </c>
      <c r="G93" s="8">
        <v>19820</v>
      </c>
      <c r="H93" s="53">
        <v>33694</v>
      </c>
      <c r="I93" s="54">
        <v>43284.629166666666</v>
      </c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4">
        <f t="shared" si="118"/>
        <v>11.724166100247773</v>
      </c>
      <c r="Z93" s="94">
        <f t="shared" si="119"/>
        <v>13.9993310662193</v>
      </c>
      <c r="AA93" s="94">
        <f t="shared" si="120"/>
        <v>15.905360386947171</v>
      </c>
      <c r="AB93" s="94">
        <f t="shared" si="121"/>
        <v>16.044567181143368</v>
      </c>
      <c r="AC93" s="94">
        <f t="shared" si="122"/>
        <v>14.771374234207507</v>
      </c>
      <c r="AD93" s="94">
        <f t="shared" si="123"/>
        <v>13.54418584605413</v>
      </c>
      <c r="AE93" s="94">
        <f t="shared" si="124"/>
        <v>9.3308169374213747</v>
      </c>
      <c r="AF93" s="94">
        <f t="shared" si="125"/>
        <v>6.326320050172896</v>
      </c>
      <c r="AG93" s="94">
        <f t="shared" si="126"/>
        <v>3.3400098528106015</v>
      </c>
      <c r="AH93" s="94">
        <f t="shared" si="127"/>
        <v>1.9145233274591709</v>
      </c>
      <c r="AI93" s="94">
        <f t="shared" si="128"/>
        <v>3.5205577631319573</v>
      </c>
      <c r="AJ93" s="94">
        <f t="shared" si="129"/>
        <v>4.8566679160278126</v>
      </c>
      <c r="AK93" s="94">
        <f t="shared" si="130"/>
        <v>5.6148976197825657</v>
      </c>
      <c r="AL93" s="94">
        <f t="shared" si="131"/>
        <v>6.2820543906359649</v>
      </c>
      <c r="AM93" s="94">
        <f t="shared" si="132"/>
        <v>5.7273526315931713</v>
      </c>
      <c r="AN93" s="94">
        <f t="shared" si="133"/>
        <v>4.9857076682576951</v>
      </c>
      <c r="AO93" s="94">
        <f t="shared" si="134"/>
        <v>5.4272401930413201</v>
      </c>
      <c r="AP93" s="94">
        <f t="shared" si="135"/>
        <v>6.0954160342693946</v>
      </c>
      <c r="AQ93" s="94">
        <f t="shared" si="136"/>
        <v>5.9026498019831948</v>
      </c>
      <c r="AR93" s="94">
        <f t="shared" si="137"/>
        <v>6.0363823457108623</v>
      </c>
      <c r="AS93" s="94">
        <f t="shared" si="138"/>
        <v>5.5332978248474785</v>
      </c>
      <c r="AT93" s="94">
        <f t="shared" si="139"/>
        <v>4.6514283325784991</v>
      </c>
      <c r="AU93" s="94">
        <f t="shared" si="140"/>
        <v>4.7102761075892197</v>
      </c>
      <c r="AV93" s="94">
        <f t="shared" si="141"/>
        <v>4.4147062869757629</v>
      </c>
      <c r="AW93" s="94">
        <f t="shared" si="142"/>
        <v>4.3156198488637623</v>
      </c>
      <c r="AX93" s="94">
        <f t="shared" si="143"/>
        <v>4.7331038408262582</v>
      </c>
      <c r="AY93" s="94">
        <f t="shared" si="144"/>
        <v>4.4721201216127078</v>
      </c>
      <c r="AZ93" s="94">
        <f t="shared" si="145"/>
        <v>4.575643309616054</v>
      </c>
      <c r="BA93" s="94">
        <f t="shared" si="146"/>
        <v>4.7132554372024833</v>
      </c>
      <c r="BB93" s="94">
        <f t="shared" si="147"/>
        <v>3.5317793675267759</v>
      </c>
      <c r="BC93" s="94">
        <f t="shared" si="148"/>
        <v>4.5131274871049598</v>
      </c>
      <c r="BD93" s="94">
        <f t="shared" si="149"/>
        <v>4.4870028373336917</v>
      </c>
      <c r="BE93" s="94">
        <f t="shared" si="150"/>
        <v>4.0517075551658515</v>
      </c>
      <c r="BF93" s="94">
        <f t="shared" si="151"/>
        <v>4.6190871982542712</v>
      </c>
      <c r="BG93" s="94">
        <f t="shared" si="152"/>
        <v>2.9022182426575451</v>
      </c>
      <c r="BH93" s="94">
        <f t="shared" si="153"/>
        <v>2.8208152907225243</v>
      </c>
      <c r="BI93" s="94">
        <f t="shared" si="154"/>
        <v>2.8955077479063962</v>
      </c>
      <c r="BJ93" s="94">
        <f t="shared" si="155"/>
        <v>1.7784906754339878</v>
      </c>
      <c r="BK93" s="94">
        <f t="shared" si="156"/>
        <v>1.6483652615839788</v>
      </c>
      <c r="BL93" s="94">
        <f t="shared" si="157"/>
        <v>1.6944951333508256</v>
      </c>
      <c r="BM93" s="94">
        <f t="shared" si="158"/>
        <v>2.4432319869330601</v>
      </c>
      <c r="BN93" s="94">
        <f t="shared" si="159"/>
        <v>4.2872347975454526</v>
      </c>
      <c r="BO93" s="94">
        <f t="shared" si="160"/>
        <v>6.4201308826669718</v>
      </c>
      <c r="BP93" s="94">
        <f t="shared" si="161"/>
        <v>6.7355118188540235</v>
      </c>
      <c r="BQ93" s="94">
        <f t="shared" si="162"/>
        <v>5.1982810735316658</v>
      </c>
      <c r="BR93" s="94">
        <f t="shared" si="163"/>
        <v>3.7421320741084299</v>
      </c>
      <c r="BS93" s="94">
        <f t="shared" si="164"/>
        <v>0.76076508567102985</v>
      </c>
      <c r="BT93" s="94">
        <f t="shared" si="165"/>
        <v>-1.9742920700556703</v>
      </c>
      <c r="BU93" s="94">
        <f t="shared" si="166"/>
        <v>-2.2095261400197352</v>
      </c>
      <c r="BV93" s="94">
        <f t="shared" si="167"/>
        <v>-2.3513330814701194</v>
      </c>
      <c r="BW93" s="94">
        <f t="shared" si="168"/>
        <v>-3.0443996971690681</v>
      </c>
      <c r="BX93" s="94">
        <f t="shared" si="169"/>
        <v>-3.7140812932110578</v>
      </c>
      <c r="BY93" s="94">
        <f t="shared" si="170"/>
        <v>-6.4745146579947228</v>
      </c>
      <c r="BZ93" s="94">
        <f t="shared" si="171"/>
        <v>-10.780255618227681</v>
      </c>
      <c r="CA93" s="94">
        <f t="shared" si="172"/>
        <v>-12.915908110083674</v>
      </c>
      <c r="CB93" s="94">
        <f t="shared" si="173"/>
        <v>-12.938145436529231</v>
      </c>
      <c r="CC93" s="94">
        <f t="shared" si="174"/>
        <v>-11.839987530906484</v>
      </c>
      <c r="CD93" s="94">
        <f t="shared" si="175"/>
        <v>-9.5217784145365076</v>
      </c>
      <c r="CE93" s="94">
        <f t="shared" si="176"/>
        <v>-6.6535187923782466</v>
      </c>
      <c r="CF93" s="94">
        <f t="shared" si="177"/>
        <v>-5.6128272304704501</v>
      </c>
      <c r="CG93" s="94">
        <f t="shared" si="178"/>
        <v>-5.8920880935397397</v>
      </c>
      <c r="CH93" s="94">
        <f t="shared" si="179"/>
        <v>-6.6040354853749399</v>
      </c>
      <c r="CI93" s="94">
        <f t="shared" si="180"/>
        <v>-8.4705531787858472</v>
      </c>
      <c r="CJ93" s="94">
        <f t="shared" si="181"/>
        <v>-10.703354897118619</v>
      </c>
      <c r="CK93" s="94">
        <f t="shared" si="182"/>
        <v>-10.898069392460084</v>
      </c>
      <c r="CL93" s="94">
        <f t="shared" si="183"/>
        <v>-9.1794488236077907</v>
      </c>
      <c r="CM93" s="94">
        <f t="shared" si="184"/>
        <v>-5.082103905654221</v>
      </c>
      <c r="CN93" s="94">
        <f t="shared" si="185"/>
        <v>-0.28841053712493742</v>
      </c>
      <c r="CO93" s="94">
        <f t="shared" si="186"/>
        <v>5.154961426721016</v>
      </c>
      <c r="CP93" s="94">
        <f t="shared" si="187"/>
        <v>7.6915725575246574</v>
      </c>
      <c r="CQ93" s="94">
        <f t="shared" si="188"/>
        <v>6.3920184449286195</v>
      </c>
      <c r="CR93" s="94">
        <f t="shared" si="189"/>
        <v>7.0767816450888255</v>
      </c>
      <c r="CS93" s="94">
        <f t="shared" si="190"/>
        <v>5.4730290729482327</v>
      </c>
      <c r="CT93" s="94">
        <f t="shared" si="191"/>
        <v>6.553086823807865</v>
      </c>
      <c r="CU93" s="94">
        <f t="shared" si="192"/>
        <v>7.103631586284159</v>
      </c>
      <c r="CV93" s="94">
        <f t="shared" si="193"/>
        <v>5.9597283954932747</v>
      </c>
      <c r="CW93" s="94">
        <f t="shared" si="194"/>
        <v>6.1805670421643244</v>
      </c>
      <c r="CX93" s="94">
        <f t="shared" si="195"/>
        <v>5.7905098282586147</v>
      </c>
      <c r="CY93" s="94">
        <f t="shared" si="196"/>
        <v>8.2148321761985912</v>
      </c>
      <c r="CZ93" s="94">
        <f t="shared" si="197"/>
        <v>10.503821429160437</v>
      </c>
      <c r="DA93" s="94">
        <f t="shared" si="198"/>
        <v>10.718182791650479</v>
      </c>
      <c r="DB93" s="94">
        <f t="shared" si="199"/>
        <v>9.4800798025891648</v>
      </c>
      <c r="DC93" s="94">
        <f t="shared" si="200"/>
        <v>8.2486880110718754</v>
      </c>
      <c r="DD93" s="94">
        <f t="shared" si="201"/>
        <v>6.0752583283906398</v>
      </c>
      <c r="DE93" s="94">
        <f t="shared" si="202"/>
        <v>6.5096283595476585</v>
      </c>
      <c r="DF93" s="94">
        <f t="shared" si="203"/>
        <v>6.9490232664810234</v>
      </c>
      <c r="DG93" s="94">
        <f t="shared" si="204"/>
        <v>5.5367336517517867</v>
      </c>
      <c r="DH93" s="94">
        <f t="shared" si="205"/>
        <v>6.1879916429648265</v>
      </c>
      <c r="DI93" s="94">
        <f t="shared" si="206"/>
        <v>5.1109183551312869</v>
      </c>
      <c r="DJ93" s="94">
        <f t="shared" si="207"/>
        <v>5.7863588055800657</v>
      </c>
      <c r="DK93" s="94">
        <f t="shared" si="208"/>
        <v>6.1073171792356069</v>
      </c>
      <c r="DL93" s="94">
        <f t="shared" si="209"/>
        <v>5.1388055220915145</v>
      </c>
      <c r="DM93" s="94">
        <f t="shared" si="210"/>
        <v>4.5765692198842238</v>
      </c>
      <c r="DN93" s="94">
        <f t="shared" si="211"/>
        <v>3.5472884217403085</v>
      </c>
      <c r="DO93" s="94">
        <f t="shared" si="212"/>
        <v>4.3834523076315479</v>
      </c>
      <c r="DP93" s="94">
        <f t="shared" si="213"/>
        <v>5.8009970185251607</v>
      </c>
      <c r="DQ93" s="94">
        <f t="shared" si="214"/>
        <v>7.4047439920803049</v>
      </c>
      <c r="DR93" s="94">
        <f t="shared" si="215"/>
        <v>7.8502835808372602</v>
      </c>
    </row>
    <row r="94" spans="1:122" x14ac:dyDescent="0.25">
      <c r="A94" s="6" t="s">
        <v>118</v>
      </c>
      <c r="B94" s="57" t="s">
        <v>155</v>
      </c>
      <c r="C94" s="52" t="s">
        <v>136</v>
      </c>
      <c r="D94" s="6" t="s">
        <v>142</v>
      </c>
      <c r="E94" s="6" t="s">
        <v>147</v>
      </c>
      <c r="F94" s="6" t="s">
        <v>152</v>
      </c>
      <c r="G94" s="6">
        <v>35620</v>
      </c>
      <c r="H94" s="49">
        <v>25658</v>
      </c>
      <c r="I94" s="50">
        <v>43276.67083333333</v>
      </c>
      <c r="J94" s="93"/>
      <c r="K94" s="93"/>
      <c r="L94" s="93"/>
      <c r="M94" s="93"/>
      <c r="N94" s="93"/>
      <c r="O94" s="93"/>
      <c r="P94" s="93"/>
      <c r="Q94" s="95">
        <f t="shared" ref="Q94:Q98" si="216">(SUM(N66:Q66)-SUM(J66:M66))/SUM(J66:M66)*100</f>
        <v>-0.64963754478472346</v>
      </c>
      <c r="R94" s="95">
        <f t="shared" ref="R94:R98" si="217">(SUM(O66:R66)-SUM(K66:N66))/SUM(K66:N66)*100</f>
        <v>0.1719520967308823</v>
      </c>
      <c r="S94" s="95">
        <f t="shared" ref="S94:S98" si="218">(SUM(P66:S66)-SUM(L66:O66))/SUM(L66:O66)*100</f>
        <v>6.7421831955782482E-2</v>
      </c>
      <c r="T94" s="95">
        <f t="shared" ref="T94:T98" si="219">(SUM(Q66:T66)-SUM(M66:P66))/SUM(M66:P66)*100</f>
        <v>8.9403719766682779E-2</v>
      </c>
      <c r="U94" s="95">
        <f t="shared" ref="U94:U98" si="220">(SUM(R66:U66)-SUM(N66:Q66))/SUM(N66:Q66)*100</f>
        <v>-0.30406620144482482</v>
      </c>
      <c r="V94" s="95">
        <f t="shared" ref="V94:V98" si="221">(SUM(S66:V66)-SUM(O66:R66))/SUM(O66:R66)*100</f>
        <v>-0.32999099523769482</v>
      </c>
      <c r="W94" s="95">
        <f t="shared" ref="W94:W98" si="222">(SUM(T66:W66)-SUM(P66:S66))/SUM(P66:S66)*100</f>
        <v>-0.54613334671700198</v>
      </c>
      <c r="X94" s="95">
        <f t="shared" ref="X94:X98" si="223">(SUM(U66:X66)-SUM(Q66:T66))/SUM(Q66:T66)*100</f>
        <v>-0.22869323169298938</v>
      </c>
      <c r="Y94" s="95">
        <f t="shared" si="118"/>
        <v>0.26371117027668678</v>
      </c>
      <c r="Z94" s="95">
        <f t="shared" si="119"/>
        <v>0.68043531806325297</v>
      </c>
      <c r="AA94" s="95">
        <f t="shared" si="120"/>
        <v>1.1213536373991957</v>
      </c>
      <c r="AB94" s="95">
        <f t="shared" si="121"/>
        <v>0.9774243614170014</v>
      </c>
      <c r="AC94" s="95">
        <f t="shared" si="122"/>
        <v>-7.5222679396387881E-2</v>
      </c>
      <c r="AD94" s="95">
        <f t="shared" si="123"/>
        <v>-0.82551836205769602</v>
      </c>
      <c r="AE94" s="95">
        <f t="shared" si="124"/>
        <v>-1.8680358770438028</v>
      </c>
      <c r="AF94" s="95">
        <f t="shared" si="125"/>
        <v>-2.4893526149509722</v>
      </c>
      <c r="AG94" s="95">
        <f t="shared" si="126"/>
        <v>-1.9013496920337258</v>
      </c>
      <c r="AH94" s="95">
        <f t="shared" si="127"/>
        <v>-0.22360027704669527</v>
      </c>
      <c r="AI94" s="95">
        <f t="shared" si="128"/>
        <v>1.5015848251396855</v>
      </c>
      <c r="AJ94" s="95">
        <f t="shared" si="129"/>
        <v>2.9684479644695592</v>
      </c>
      <c r="AK94" s="95">
        <f t="shared" si="130"/>
        <v>3.7813624484681583</v>
      </c>
      <c r="AL94" s="95">
        <f t="shared" si="131"/>
        <v>2.1189334942027269</v>
      </c>
      <c r="AM94" s="95">
        <f t="shared" si="132"/>
        <v>1.700309740717763</v>
      </c>
      <c r="AN94" s="95">
        <f t="shared" si="133"/>
        <v>1.1272676353878575</v>
      </c>
      <c r="AO94" s="95">
        <f t="shared" si="134"/>
        <v>0.99567246995644931</v>
      </c>
      <c r="AP94" s="95">
        <f t="shared" si="135"/>
        <v>2.0577392088428894</v>
      </c>
      <c r="AQ94" s="95">
        <f t="shared" si="136"/>
        <v>3.2348953958069928</v>
      </c>
      <c r="AR94" s="95">
        <f t="shared" si="137"/>
        <v>4.6725995065982469</v>
      </c>
      <c r="AS94" s="95">
        <f t="shared" si="138"/>
        <v>5.3961788624372291</v>
      </c>
      <c r="AT94" s="95">
        <f t="shared" si="139"/>
        <v>6.9324003940035714</v>
      </c>
      <c r="AU94" s="95">
        <f t="shared" si="140"/>
        <v>7.1632444159655693</v>
      </c>
      <c r="AV94" s="95">
        <f t="shared" si="141"/>
        <v>7.1602282701304194</v>
      </c>
      <c r="AW94" s="95">
        <f t="shared" si="142"/>
        <v>8.5366607534705867</v>
      </c>
      <c r="AX94" s="95">
        <f t="shared" si="143"/>
        <v>9.8764950442332271</v>
      </c>
      <c r="AY94" s="95">
        <f t="shared" si="144"/>
        <v>10.702394659109061</v>
      </c>
      <c r="AZ94" s="95">
        <f t="shared" si="145"/>
        <v>12.813591767573998</v>
      </c>
      <c r="BA94" s="95">
        <f t="shared" si="146"/>
        <v>13.641624480279546</v>
      </c>
      <c r="BB94" s="95">
        <f t="shared" si="147"/>
        <v>11.862601237754195</v>
      </c>
      <c r="BC94" s="95">
        <f t="shared" si="148"/>
        <v>11.766493519926954</v>
      </c>
      <c r="BD94" s="95">
        <f t="shared" si="149"/>
        <v>11.448486510038149</v>
      </c>
      <c r="BE94" s="95">
        <f t="shared" si="150"/>
        <v>11.026700196372127</v>
      </c>
      <c r="BF94" s="95">
        <f t="shared" si="151"/>
        <v>13.676645457543115</v>
      </c>
      <c r="BG94" s="95">
        <f t="shared" si="152"/>
        <v>15.972162787640606</v>
      </c>
      <c r="BH94" s="95">
        <f t="shared" si="153"/>
        <v>16.594876756918918</v>
      </c>
      <c r="BI94" s="95">
        <f t="shared" si="154"/>
        <v>17.895026127772365</v>
      </c>
      <c r="BJ94" s="95">
        <f t="shared" si="155"/>
        <v>17.243118592299609</v>
      </c>
      <c r="BK94" s="95">
        <f t="shared" si="156"/>
        <v>16.744077364492185</v>
      </c>
      <c r="BL94" s="95">
        <f t="shared" si="157"/>
        <v>16.218193375955863</v>
      </c>
      <c r="BM94" s="95">
        <f t="shared" si="158"/>
        <v>15.103774004460108</v>
      </c>
      <c r="BN94" s="95">
        <f t="shared" si="159"/>
        <v>14.809691539721189</v>
      </c>
      <c r="BO94" s="95">
        <f t="shared" si="160"/>
        <v>13.234075469112483</v>
      </c>
      <c r="BP94" s="95">
        <f t="shared" si="161"/>
        <v>12.705766688329931</v>
      </c>
      <c r="BQ94" s="95">
        <f t="shared" si="162"/>
        <v>12.818528704181626</v>
      </c>
      <c r="BR94" s="95">
        <f t="shared" si="163"/>
        <v>12.896984980367218</v>
      </c>
      <c r="BS94" s="95">
        <f t="shared" si="164"/>
        <v>14.640303318198738</v>
      </c>
      <c r="BT94" s="95">
        <f t="shared" si="165"/>
        <v>15.54832362968703</v>
      </c>
      <c r="BU94" s="95">
        <f t="shared" si="166"/>
        <v>15.732153695778656</v>
      </c>
      <c r="BV94" s="95">
        <f t="shared" si="167"/>
        <v>14.877222470980852</v>
      </c>
      <c r="BW94" s="95">
        <f t="shared" si="168"/>
        <v>11.445015341006156</v>
      </c>
      <c r="BX94" s="95">
        <f t="shared" si="169"/>
        <v>8.4396205209943282</v>
      </c>
      <c r="BY94" s="95">
        <f t="shared" si="170"/>
        <v>5.3337672599976349</v>
      </c>
      <c r="BZ94" s="95">
        <f t="shared" si="171"/>
        <v>2.8551273345432708</v>
      </c>
      <c r="CA94" s="95">
        <f t="shared" si="172"/>
        <v>1.9452150674971513</v>
      </c>
      <c r="CB94" s="95">
        <f t="shared" si="173"/>
        <v>0.78055586169150781</v>
      </c>
      <c r="CC94" s="95">
        <f t="shared" si="174"/>
        <v>3.305387092721556E-2</v>
      </c>
      <c r="CD94" s="95">
        <f t="shared" si="175"/>
        <v>-1.1696384754506211</v>
      </c>
      <c r="CE94" s="95">
        <f t="shared" si="176"/>
        <v>-2.6977542051209911</v>
      </c>
      <c r="CF94" s="95">
        <f t="shared" si="177"/>
        <v>-3.7525306837881773</v>
      </c>
      <c r="CG94" s="95">
        <f t="shared" si="178"/>
        <v>-7.0470841342927155</v>
      </c>
      <c r="CH94" s="95">
        <f t="shared" si="179"/>
        <v>-10.126808011788825</v>
      </c>
      <c r="CI94" s="95">
        <f t="shared" si="180"/>
        <v>-12.932728994110306</v>
      </c>
      <c r="CJ94" s="95">
        <f t="shared" si="181"/>
        <v>-15.060674305832869</v>
      </c>
      <c r="CK94" s="95">
        <f t="shared" si="182"/>
        <v>-12.731268827809883</v>
      </c>
      <c r="CL94" s="95">
        <f t="shared" si="183"/>
        <v>-8.4276475237311299</v>
      </c>
      <c r="CM94" s="95">
        <f t="shared" si="184"/>
        <v>-3.3722543432188488</v>
      </c>
      <c r="CN94" s="95">
        <f t="shared" si="185"/>
        <v>0.99227017874045176</v>
      </c>
      <c r="CO94" s="95">
        <f t="shared" si="186"/>
        <v>3.1088037575115166</v>
      </c>
      <c r="CP94" s="95">
        <f t="shared" si="187"/>
        <v>2.302063486447512</v>
      </c>
      <c r="CQ94" s="95">
        <f t="shared" si="188"/>
        <v>0.78074378583607806</v>
      </c>
      <c r="CR94" s="95">
        <f t="shared" si="189"/>
        <v>-0.7841641182433402</v>
      </c>
      <c r="CS94" s="95">
        <f t="shared" si="190"/>
        <v>-3.5413442965730466</v>
      </c>
      <c r="CT94" s="95">
        <f t="shared" si="191"/>
        <v>-4.052343669774702</v>
      </c>
      <c r="CU94" s="95">
        <f t="shared" si="192"/>
        <v>-3.6660360651693242</v>
      </c>
      <c r="CV94" s="95">
        <f t="shared" si="193"/>
        <v>-2.6184445556635643</v>
      </c>
      <c r="CW94" s="95">
        <f t="shared" si="194"/>
        <v>8.3713610143393014E-2</v>
      </c>
      <c r="CX94" s="95">
        <f t="shared" si="195"/>
        <v>1.2028755979011148</v>
      </c>
      <c r="CY94" s="95">
        <f t="shared" si="196"/>
        <v>2.4917194145616461</v>
      </c>
      <c r="CZ94" s="95">
        <f t="shared" si="197"/>
        <v>3.2751683455967475</v>
      </c>
      <c r="DA94" s="95">
        <f t="shared" si="198"/>
        <v>3.0505829631377162</v>
      </c>
      <c r="DB94" s="95">
        <f t="shared" si="199"/>
        <v>3.6364148910933878</v>
      </c>
      <c r="DC94" s="95">
        <f t="shared" si="200"/>
        <v>2.2726958305805502</v>
      </c>
      <c r="DD94" s="95">
        <f t="shared" si="201"/>
        <v>1.7020476427735072</v>
      </c>
      <c r="DE94" s="95">
        <f t="shared" si="202"/>
        <v>0.99980187890913241</v>
      </c>
      <c r="DF94" s="95">
        <f t="shared" si="203"/>
        <v>0.36301078350098376</v>
      </c>
      <c r="DG94" s="95">
        <f t="shared" si="204"/>
        <v>0.68374741258980409</v>
      </c>
      <c r="DH94" s="95">
        <f t="shared" si="205"/>
        <v>-0.65961407089967139</v>
      </c>
      <c r="DI94" s="95">
        <f t="shared" si="206"/>
        <v>-1.4859594616975116</v>
      </c>
      <c r="DJ94" s="95">
        <f t="shared" si="207"/>
        <v>-2.5049428359427459</v>
      </c>
      <c r="DK94" s="95">
        <f t="shared" si="208"/>
        <v>-2.7735267679538071</v>
      </c>
      <c r="DL94" s="95">
        <f t="shared" si="209"/>
        <v>-1.6181558962704874</v>
      </c>
      <c r="DM94" s="95">
        <f t="shared" si="210"/>
        <v>-0.16682096502401297</v>
      </c>
      <c r="DN94" s="95">
        <f t="shared" si="211"/>
        <v>1.5255465381155584</v>
      </c>
      <c r="DO94" s="95">
        <f t="shared" si="212"/>
        <v>2.7601374559886285</v>
      </c>
      <c r="DP94" s="95">
        <f t="shared" si="213"/>
        <v>3.7708539397403507</v>
      </c>
      <c r="DQ94" s="95">
        <f t="shared" si="214"/>
        <v>4.0114814128471252</v>
      </c>
      <c r="DR94" s="95">
        <f t="shared" si="215"/>
        <v>3.3478647642341994</v>
      </c>
    </row>
    <row r="95" spans="1:122" x14ac:dyDescent="0.25">
      <c r="A95" s="6" t="s">
        <v>119</v>
      </c>
      <c r="B95" s="57" t="s">
        <v>156</v>
      </c>
      <c r="C95" s="52" t="s">
        <v>136</v>
      </c>
      <c r="D95" s="6" t="s">
        <v>142</v>
      </c>
      <c r="E95" s="6" t="s">
        <v>147</v>
      </c>
      <c r="F95" s="6" t="s">
        <v>152</v>
      </c>
      <c r="G95" s="6">
        <v>31080</v>
      </c>
      <c r="H95" s="49">
        <v>25658</v>
      </c>
      <c r="I95" s="50">
        <v>43276.67083333333</v>
      </c>
      <c r="J95" s="93"/>
      <c r="K95" s="93"/>
      <c r="L95" s="93"/>
      <c r="M95" s="93"/>
      <c r="N95" s="93"/>
      <c r="O95" s="93"/>
      <c r="P95" s="93"/>
      <c r="Q95" s="95">
        <f t="shared" si="216"/>
        <v>-1.8039183844225894</v>
      </c>
      <c r="R95" s="95">
        <f t="shared" si="217"/>
        <v>-2.0760411396195715</v>
      </c>
      <c r="S95" s="95">
        <f t="shared" si="218"/>
        <v>-2.0262094341997559</v>
      </c>
      <c r="T95" s="95">
        <f t="shared" si="219"/>
        <v>-1.9017113743014065</v>
      </c>
      <c r="U95" s="95">
        <f t="shared" si="220"/>
        <v>-2.7155544507266232</v>
      </c>
      <c r="V95" s="95">
        <f t="shared" si="221"/>
        <v>-3.8435508987993616</v>
      </c>
      <c r="W95" s="95">
        <f t="shared" si="222"/>
        <v>-5.0165418999885611</v>
      </c>
      <c r="X95" s="95">
        <f t="shared" si="223"/>
        <v>-6.2642454821016695</v>
      </c>
      <c r="Y95" s="95">
        <f t="shared" si="118"/>
        <v>-6.9005946991469713</v>
      </c>
      <c r="Z95" s="95">
        <f t="shared" si="119"/>
        <v>-6.9583270634132752</v>
      </c>
      <c r="AA95" s="95">
        <f t="shared" si="120"/>
        <v>-7.4753972377661917</v>
      </c>
      <c r="AB95" s="95">
        <f t="shared" si="121"/>
        <v>-7.8572097192669901</v>
      </c>
      <c r="AC95" s="95">
        <f t="shared" si="122"/>
        <v>-8.494907794738312</v>
      </c>
      <c r="AD95" s="95">
        <f t="shared" si="123"/>
        <v>-9.261975698810609</v>
      </c>
      <c r="AE95" s="95">
        <f t="shared" si="124"/>
        <v>-8.3868303133381552</v>
      </c>
      <c r="AF95" s="95">
        <f t="shared" si="125"/>
        <v>-6.6575539546457865</v>
      </c>
      <c r="AG95" s="95">
        <f t="shared" si="126"/>
        <v>-4.0866621755117043</v>
      </c>
      <c r="AH95" s="95">
        <f t="shared" si="127"/>
        <v>-1.2865492559141174</v>
      </c>
      <c r="AI95" s="95">
        <f t="shared" si="128"/>
        <v>-0.42154819442240132</v>
      </c>
      <c r="AJ95" s="95">
        <f t="shared" si="129"/>
        <v>-0.82969607592304273</v>
      </c>
      <c r="AK95" s="95">
        <f t="shared" si="130"/>
        <v>-1.7306195916499427</v>
      </c>
      <c r="AL95" s="95">
        <f t="shared" si="131"/>
        <v>-2.7545698329348465</v>
      </c>
      <c r="AM95" s="95">
        <f t="shared" si="132"/>
        <v>-2.4121329566367509</v>
      </c>
      <c r="AN95" s="95">
        <f t="shared" si="133"/>
        <v>-0.97568452894170732</v>
      </c>
      <c r="AO95" s="95">
        <f t="shared" si="134"/>
        <v>0.76029867147241648</v>
      </c>
      <c r="AP95" s="95">
        <f t="shared" si="135"/>
        <v>3.0304163781624673</v>
      </c>
      <c r="AQ95" s="95">
        <f t="shared" si="136"/>
        <v>5.2608087362340799</v>
      </c>
      <c r="AR95" s="95">
        <f t="shared" si="137"/>
        <v>7.0229955062787255</v>
      </c>
      <c r="AS95" s="95">
        <f t="shared" si="138"/>
        <v>8.4306833244473687</v>
      </c>
      <c r="AT95" s="95">
        <f t="shared" si="139"/>
        <v>8.9580344572464305</v>
      </c>
      <c r="AU95" s="95">
        <f t="shared" si="140"/>
        <v>8.6116789829282467</v>
      </c>
      <c r="AV95" s="95">
        <f t="shared" si="141"/>
        <v>7.7981657228005359</v>
      </c>
      <c r="AW95" s="95">
        <f t="shared" si="142"/>
        <v>6.7575008337821405</v>
      </c>
      <c r="AX95" s="95">
        <f t="shared" si="143"/>
        <v>6.3847240416170568</v>
      </c>
      <c r="AY95" s="95">
        <f t="shared" si="144"/>
        <v>5.7563697585021147</v>
      </c>
      <c r="AZ95" s="95">
        <f t="shared" si="145"/>
        <v>6.2852214382780307</v>
      </c>
      <c r="BA95" s="95">
        <f t="shared" si="146"/>
        <v>9.21036754446237</v>
      </c>
      <c r="BB95" s="95">
        <f t="shared" si="147"/>
        <v>12.150221846936509</v>
      </c>
      <c r="BC95" s="95">
        <f t="shared" si="148"/>
        <v>16.874492727800227</v>
      </c>
      <c r="BD95" s="95">
        <f t="shared" si="149"/>
        <v>20.41603878425785</v>
      </c>
      <c r="BE95" s="95">
        <f t="shared" si="150"/>
        <v>19.962328006124665</v>
      </c>
      <c r="BF95" s="95">
        <f t="shared" si="151"/>
        <v>19.263849000091181</v>
      </c>
      <c r="BG95" s="95">
        <f t="shared" si="152"/>
        <v>17.808070776778656</v>
      </c>
      <c r="BH95" s="95">
        <f t="shared" si="153"/>
        <v>16.922945983374348</v>
      </c>
      <c r="BI95" s="95">
        <f t="shared" si="154"/>
        <v>17.62553750352868</v>
      </c>
      <c r="BJ95" s="95">
        <f t="shared" si="155"/>
        <v>18.118734707349496</v>
      </c>
      <c r="BK95" s="95">
        <f t="shared" si="156"/>
        <v>17.700554954066234</v>
      </c>
      <c r="BL95" s="95">
        <f t="shared" si="157"/>
        <v>16.981649941982305</v>
      </c>
      <c r="BM95" s="95">
        <f t="shared" si="158"/>
        <v>17.444580017766949</v>
      </c>
      <c r="BN95" s="95">
        <f t="shared" si="159"/>
        <v>18.571001272191999</v>
      </c>
      <c r="BO95" s="95">
        <f t="shared" si="160"/>
        <v>21.398061585958636</v>
      </c>
      <c r="BP95" s="95">
        <f t="shared" si="161"/>
        <v>26.18320154021815</v>
      </c>
      <c r="BQ95" s="95">
        <f t="shared" si="162"/>
        <v>28.388544563316248</v>
      </c>
      <c r="BR95" s="95">
        <f t="shared" si="163"/>
        <v>29.510569273682226</v>
      </c>
      <c r="BS95" s="95">
        <f t="shared" si="164"/>
        <v>29.27102497187223</v>
      </c>
      <c r="BT95" s="95">
        <f t="shared" si="165"/>
        <v>26.263883836365331</v>
      </c>
      <c r="BU95" s="95">
        <f t="shared" si="166"/>
        <v>25.305289002019006</v>
      </c>
      <c r="BV95" s="95">
        <f t="shared" si="167"/>
        <v>24.397583017215936</v>
      </c>
      <c r="BW95" s="95">
        <f t="shared" si="168"/>
        <v>22.235581364828739</v>
      </c>
      <c r="BX95" s="95">
        <f t="shared" si="169"/>
        <v>19.587819262492605</v>
      </c>
      <c r="BY95" s="95">
        <f t="shared" si="170"/>
        <v>14.476090831637809</v>
      </c>
      <c r="BZ95" s="95">
        <f t="shared" si="171"/>
        <v>8.5131148195839206</v>
      </c>
      <c r="CA95" s="95">
        <f t="shared" si="172"/>
        <v>3.3964731074610794</v>
      </c>
      <c r="CB95" s="95">
        <f t="shared" si="173"/>
        <v>-0.95953816390748092</v>
      </c>
      <c r="CC95" s="95">
        <f t="shared" si="174"/>
        <v>-3.950612068559975</v>
      </c>
      <c r="CD95" s="95">
        <f t="shared" si="175"/>
        <v>-6.4314954211970381</v>
      </c>
      <c r="CE95" s="95">
        <f t="shared" si="176"/>
        <v>-9.4172638746363777</v>
      </c>
      <c r="CF95" s="95">
        <f t="shared" si="177"/>
        <v>-12.990780570837671</v>
      </c>
      <c r="CG95" s="95">
        <f t="shared" si="178"/>
        <v>-17.132939751430193</v>
      </c>
      <c r="CH95" s="95">
        <f t="shared" si="179"/>
        <v>-20.604005598267563</v>
      </c>
      <c r="CI95" s="95">
        <f t="shared" si="180"/>
        <v>-23.30848178692624</v>
      </c>
      <c r="CJ95" s="95">
        <f t="shared" si="181"/>
        <v>-24.137066909011793</v>
      </c>
      <c r="CK95" s="95">
        <f t="shared" si="182"/>
        <v>-22.38896625321938</v>
      </c>
      <c r="CL95" s="95">
        <f t="shared" si="183"/>
        <v>-19.254814299951818</v>
      </c>
      <c r="CM95" s="95">
        <f t="shared" si="184"/>
        <v>-14.073743723979486</v>
      </c>
      <c r="CN95" s="95">
        <f t="shared" si="185"/>
        <v>-8.4961345516817843</v>
      </c>
      <c r="CO95" s="95">
        <f t="shared" si="186"/>
        <v>-4.5095954732329222</v>
      </c>
      <c r="CP95" s="95">
        <f t="shared" si="187"/>
        <v>-1.9403574753168784</v>
      </c>
      <c r="CQ95" s="95">
        <f t="shared" si="188"/>
        <v>-1.0738094659949273</v>
      </c>
      <c r="CR95" s="95">
        <f t="shared" si="189"/>
        <v>-1.167678197244207</v>
      </c>
      <c r="CS95" s="95">
        <f t="shared" si="190"/>
        <v>-1.1335396589995681</v>
      </c>
      <c r="CT95" s="95">
        <f t="shared" si="191"/>
        <v>-0.52995823408172271</v>
      </c>
      <c r="CU95" s="95">
        <f t="shared" si="192"/>
        <v>0.34601667693794053</v>
      </c>
      <c r="CV95" s="95">
        <f t="shared" si="193"/>
        <v>1.3660661061102011</v>
      </c>
      <c r="CW95" s="95">
        <f t="shared" si="194"/>
        <v>2.5933624363399224</v>
      </c>
      <c r="CX95" s="95">
        <f t="shared" si="195"/>
        <v>4.075643855213392</v>
      </c>
      <c r="CY95" s="95">
        <f t="shared" si="196"/>
        <v>6.1229799565609309</v>
      </c>
      <c r="CZ95" s="95">
        <f t="shared" si="197"/>
        <v>9.0640285176285023</v>
      </c>
      <c r="DA95" s="95">
        <f t="shared" si="198"/>
        <v>12.090010383585961</v>
      </c>
      <c r="DB95" s="95">
        <f t="shared" si="199"/>
        <v>14.404458685271246</v>
      </c>
      <c r="DC95" s="95">
        <f t="shared" si="200"/>
        <v>15.224979144019645</v>
      </c>
      <c r="DD95" s="95">
        <f t="shared" si="201"/>
        <v>14.047845118285803</v>
      </c>
      <c r="DE95" s="95">
        <f t="shared" si="202"/>
        <v>12.112011119881348</v>
      </c>
      <c r="DF95" s="95">
        <f t="shared" si="203"/>
        <v>10.151201141415688</v>
      </c>
      <c r="DG95" s="95">
        <f t="shared" si="204"/>
        <v>8.8832052244671083</v>
      </c>
      <c r="DH95" s="95">
        <f t="shared" si="205"/>
        <v>8.6227045514259295</v>
      </c>
      <c r="DI95" s="95">
        <f t="shared" si="206"/>
        <v>8.5559101994149742</v>
      </c>
      <c r="DJ95" s="95">
        <f t="shared" si="207"/>
        <v>8.5187748189703214</v>
      </c>
      <c r="DK95" s="95">
        <f t="shared" si="208"/>
        <v>8.0410799938669193</v>
      </c>
      <c r="DL95" s="95">
        <f t="shared" si="209"/>
        <v>7.1643160449059478</v>
      </c>
      <c r="DM95" s="95">
        <f t="shared" si="210"/>
        <v>6.5692681993815745</v>
      </c>
      <c r="DN95" s="95">
        <f t="shared" si="211"/>
        <v>6.3277019786229109</v>
      </c>
      <c r="DO95" s="95">
        <f t="shared" si="212"/>
        <v>6.5955678946839358</v>
      </c>
      <c r="DP95" s="95">
        <f t="shared" si="213"/>
        <v>7.2290748540377257</v>
      </c>
      <c r="DQ95" s="95">
        <f t="shared" si="214"/>
        <v>7.7522148935734947</v>
      </c>
      <c r="DR95" s="95">
        <f t="shared" si="215"/>
        <v>7.9572268291445116</v>
      </c>
    </row>
    <row r="96" spans="1:122" x14ac:dyDescent="0.25">
      <c r="A96" s="6" t="s">
        <v>120</v>
      </c>
      <c r="B96" s="57" t="s">
        <v>157</v>
      </c>
      <c r="C96" s="52" t="s">
        <v>136</v>
      </c>
      <c r="D96" s="6" t="s">
        <v>142</v>
      </c>
      <c r="E96" s="6" t="s">
        <v>147</v>
      </c>
      <c r="F96" s="6" t="s">
        <v>152</v>
      </c>
      <c r="G96" s="6">
        <v>16980</v>
      </c>
      <c r="H96" s="49">
        <v>25658</v>
      </c>
      <c r="I96" s="50">
        <v>43276.67083333333</v>
      </c>
      <c r="J96" s="93"/>
      <c r="K96" s="93"/>
      <c r="L96" s="93"/>
      <c r="M96" s="93"/>
      <c r="N96" s="93"/>
      <c r="O96" s="93"/>
      <c r="P96" s="93"/>
      <c r="Q96" s="95">
        <f t="shared" si="216"/>
        <v>11.095850473679468</v>
      </c>
      <c r="R96" s="95">
        <f t="shared" si="217"/>
        <v>11.190919262499024</v>
      </c>
      <c r="S96" s="95">
        <f t="shared" si="218"/>
        <v>9.1799317902078936</v>
      </c>
      <c r="T96" s="95">
        <f t="shared" si="219"/>
        <v>6.9950295402951408</v>
      </c>
      <c r="U96" s="95">
        <f t="shared" si="220"/>
        <v>4.8314952036084788</v>
      </c>
      <c r="V96" s="95">
        <f t="shared" si="221"/>
        <v>3.1662707638785732</v>
      </c>
      <c r="W96" s="95">
        <f t="shared" si="222"/>
        <v>3.3716006510404468</v>
      </c>
      <c r="X96" s="95">
        <f t="shared" si="223"/>
        <v>4.167086161588391</v>
      </c>
      <c r="Y96" s="95">
        <f t="shared" si="118"/>
        <v>3.6535771248289226</v>
      </c>
      <c r="Z96" s="95">
        <f t="shared" si="119"/>
        <v>3.1622161850005792</v>
      </c>
      <c r="AA96" s="95">
        <f t="shared" si="120"/>
        <v>2.2368814223649385</v>
      </c>
      <c r="AB96" s="95">
        <f t="shared" si="121"/>
        <v>1.9426109187723972</v>
      </c>
      <c r="AC96" s="95">
        <f t="shared" si="122"/>
        <v>1.4513129434554868</v>
      </c>
      <c r="AD96" s="95">
        <f t="shared" si="123"/>
        <v>2.5203982346520504</v>
      </c>
      <c r="AE96" s="95">
        <f t="shared" si="124"/>
        <v>2.7876146565816882</v>
      </c>
      <c r="AF96" s="95">
        <f t="shared" si="125"/>
        <v>1.8490382368900544</v>
      </c>
      <c r="AG96" s="95">
        <f t="shared" si="126"/>
        <v>2.6879397822199129</v>
      </c>
      <c r="AH96" s="95">
        <f t="shared" si="127"/>
        <v>2.6507641084654123</v>
      </c>
      <c r="AI96" s="95">
        <f t="shared" si="128"/>
        <v>3.192563794965146</v>
      </c>
      <c r="AJ96" s="95">
        <f t="shared" si="129"/>
        <v>4.3513723496438681</v>
      </c>
      <c r="AK96" s="95">
        <f t="shared" si="130"/>
        <v>3.5547022608182064</v>
      </c>
      <c r="AL96" s="95">
        <f t="shared" si="131"/>
        <v>3.1125584951321263</v>
      </c>
      <c r="AM96" s="95">
        <f t="shared" si="132"/>
        <v>3.1818110117873153</v>
      </c>
      <c r="AN96" s="95">
        <f t="shared" si="133"/>
        <v>2.7757369156691434</v>
      </c>
      <c r="AO96" s="95">
        <f t="shared" si="134"/>
        <v>3.7033680548994226</v>
      </c>
      <c r="AP96" s="95">
        <f t="shared" si="135"/>
        <v>4.2573683048054347</v>
      </c>
      <c r="AQ96" s="95">
        <f t="shared" si="136"/>
        <v>4.3071703569175712</v>
      </c>
      <c r="AR96" s="95">
        <f t="shared" si="137"/>
        <v>4.6266671770446726</v>
      </c>
      <c r="AS96" s="95">
        <f t="shared" si="138"/>
        <v>4.5492753498203982</v>
      </c>
      <c r="AT96" s="95">
        <f t="shared" si="139"/>
        <v>4.2351630843433989</v>
      </c>
      <c r="AU96" s="95">
        <f t="shared" si="140"/>
        <v>3.7960188451680801</v>
      </c>
      <c r="AV96" s="95">
        <f t="shared" si="141"/>
        <v>3.213543498360258</v>
      </c>
      <c r="AW96" s="95">
        <f t="shared" si="142"/>
        <v>3.297192439113573</v>
      </c>
      <c r="AX96" s="95">
        <f t="shared" si="143"/>
        <v>2.6453119438040429</v>
      </c>
      <c r="AY96" s="95">
        <f t="shared" si="144"/>
        <v>3.0228562967735781</v>
      </c>
      <c r="AZ96" s="95">
        <f t="shared" si="145"/>
        <v>4.1028976777897883</v>
      </c>
      <c r="BA96" s="95">
        <f t="shared" si="146"/>
        <v>3.547915790127524</v>
      </c>
      <c r="BB96" s="95">
        <f t="shared" si="147"/>
        <v>6.0940749886333947</v>
      </c>
      <c r="BC96" s="95">
        <f t="shared" si="148"/>
        <v>7.19433599258433</v>
      </c>
      <c r="BD96" s="95">
        <f t="shared" si="149"/>
        <v>8.8414601980361383</v>
      </c>
      <c r="BE96" s="95">
        <f t="shared" si="150"/>
        <v>11.042012204975633</v>
      </c>
      <c r="BF96" s="95">
        <f t="shared" si="151"/>
        <v>10.308234324652291</v>
      </c>
      <c r="BG96" s="95">
        <f t="shared" si="152"/>
        <v>11.235145139152065</v>
      </c>
      <c r="BH96" s="95">
        <f t="shared" si="153"/>
        <v>10.530088976237433</v>
      </c>
      <c r="BI96" s="95">
        <f t="shared" si="154"/>
        <v>10.720576947253255</v>
      </c>
      <c r="BJ96" s="95">
        <f t="shared" si="155"/>
        <v>9.9177475142685942</v>
      </c>
      <c r="BK96" s="95">
        <f t="shared" si="156"/>
        <v>8.9479592039354934</v>
      </c>
      <c r="BL96" s="95">
        <f t="shared" si="157"/>
        <v>7.7559509328294221</v>
      </c>
      <c r="BM96" s="95">
        <f t="shared" si="158"/>
        <v>6.3687304473146673</v>
      </c>
      <c r="BN96" s="95">
        <f t="shared" si="159"/>
        <v>8.0665841444771651</v>
      </c>
      <c r="BO96" s="95">
        <f t="shared" si="160"/>
        <v>7.9824443180928402</v>
      </c>
      <c r="BP96" s="95">
        <f t="shared" si="161"/>
        <v>9.2106644598276048</v>
      </c>
      <c r="BQ96" s="95">
        <f t="shared" si="162"/>
        <v>9.6444986538489204</v>
      </c>
      <c r="BR96" s="95">
        <f t="shared" si="163"/>
        <v>8.6003510280926641</v>
      </c>
      <c r="BS96" s="95">
        <f t="shared" si="164"/>
        <v>8.7664131710490167</v>
      </c>
      <c r="BT96" s="95">
        <f t="shared" si="165"/>
        <v>8.8313815812224785</v>
      </c>
      <c r="BU96" s="95">
        <f t="shared" si="166"/>
        <v>9.6559429097053862</v>
      </c>
      <c r="BV96" s="95">
        <f t="shared" si="167"/>
        <v>10.443625062039244</v>
      </c>
      <c r="BW96" s="95">
        <f t="shared" si="168"/>
        <v>9.4616587235541854</v>
      </c>
      <c r="BX96" s="95">
        <f t="shared" si="169"/>
        <v>7.0736520492928303</v>
      </c>
      <c r="BY96" s="95">
        <f t="shared" si="170"/>
        <v>4.4587814394195817</v>
      </c>
      <c r="BZ96" s="95">
        <f t="shared" si="171"/>
        <v>2.316726634961455</v>
      </c>
      <c r="CA96" s="95">
        <f t="shared" si="172"/>
        <v>1.4954553548156049</v>
      </c>
      <c r="CB96" s="95">
        <f t="shared" si="173"/>
        <v>1.6051508037176472</v>
      </c>
      <c r="CC96" s="95">
        <f t="shared" si="174"/>
        <v>0.71431973627685497</v>
      </c>
      <c r="CD96" s="95">
        <f t="shared" si="175"/>
        <v>-1.2291483175122133</v>
      </c>
      <c r="CE96" s="95">
        <f t="shared" si="176"/>
        <v>-4.0177669438934895</v>
      </c>
      <c r="CF96" s="95">
        <f t="shared" si="177"/>
        <v>-7.621629880772554</v>
      </c>
      <c r="CG96" s="95">
        <f t="shared" si="178"/>
        <v>-11.047554158952469</v>
      </c>
      <c r="CH96" s="95">
        <f t="shared" si="179"/>
        <v>-15.807732467495839</v>
      </c>
      <c r="CI96" s="95">
        <f t="shared" si="180"/>
        <v>-18.787605876308788</v>
      </c>
      <c r="CJ96" s="95">
        <f t="shared" si="181"/>
        <v>-19.867867313007569</v>
      </c>
      <c r="CK96" s="95">
        <f t="shared" si="182"/>
        <v>-18.871096752099049</v>
      </c>
      <c r="CL96" s="95">
        <f t="shared" si="183"/>
        <v>-14.025328525880337</v>
      </c>
      <c r="CM96" s="95">
        <f t="shared" si="184"/>
        <v>-8.8471481189731449</v>
      </c>
      <c r="CN96" s="95">
        <f t="shared" si="185"/>
        <v>-5.6194334703138917</v>
      </c>
      <c r="CO96" s="95">
        <f t="shared" si="186"/>
        <v>-3.2333703079038245</v>
      </c>
      <c r="CP96" s="95">
        <f t="shared" si="187"/>
        <v>-4.9034097259142309</v>
      </c>
      <c r="CQ96" s="95">
        <f t="shared" si="188"/>
        <v>-7.5676635718558565</v>
      </c>
      <c r="CR96" s="95">
        <f t="shared" si="189"/>
        <v>-7.9388246261620763</v>
      </c>
      <c r="CS96" s="95">
        <f t="shared" si="190"/>
        <v>-9.8434534077100135</v>
      </c>
      <c r="CT96" s="95">
        <f t="shared" si="191"/>
        <v>-6.8761319748693568</v>
      </c>
      <c r="CU96" s="95">
        <f t="shared" si="192"/>
        <v>-3.621317892171267</v>
      </c>
      <c r="CV96" s="95">
        <f t="shared" si="193"/>
        <v>-2.3935423976657439</v>
      </c>
      <c r="CW96" s="95">
        <f t="shared" si="194"/>
        <v>1.0037773703221378</v>
      </c>
      <c r="CX96" s="95">
        <f t="shared" si="195"/>
        <v>0.94589331070201976</v>
      </c>
      <c r="CY96" s="95">
        <f t="shared" si="196"/>
        <v>2.2433975090738474</v>
      </c>
      <c r="CZ96" s="95">
        <f t="shared" si="197"/>
        <v>5.9904904155258665</v>
      </c>
      <c r="DA96" s="95">
        <f t="shared" si="198"/>
        <v>8.4529297362979179</v>
      </c>
      <c r="DB96" s="95">
        <f t="shared" si="199"/>
        <v>10.753156226066391</v>
      </c>
      <c r="DC96" s="95">
        <f t="shared" si="200"/>
        <v>11.018625143165282</v>
      </c>
      <c r="DD96" s="95">
        <f t="shared" si="201"/>
        <v>9.2671347957373733</v>
      </c>
      <c r="DE96" s="95">
        <f t="shared" si="202"/>
        <v>7.3317466874258299</v>
      </c>
      <c r="DF96" s="95">
        <f t="shared" si="203"/>
        <v>6.7778457134891834</v>
      </c>
      <c r="DG96" s="95">
        <f t="shared" si="204"/>
        <v>6.2411563035127546</v>
      </c>
      <c r="DH96" s="95">
        <f t="shared" si="205"/>
        <v>5.5278751626611857</v>
      </c>
      <c r="DI96" s="95">
        <f t="shared" si="206"/>
        <v>6.3001346481714684</v>
      </c>
      <c r="DJ96" s="95">
        <f t="shared" si="207"/>
        <v>6.238627993205732</v>
      </c>
      <c r="DK96" s="95">
        <f t="shared" si="208"/>
        <v>6.5495221318210008</v>
      </c>
      <c r="DL96" s="95">
        <f t="shared" si="209"/>
        <v>7.6023222933571484</v>
      </c>
      <c r="DM96" s="95">
        <f t="shared" si="210"/>
        <v>7.6939475909290564</v>
      </c>
      <c r="DN96" s="95">
        <f t="shared" si="211"/>
        <v>7.635930108712258</v>
      </c>
      <c r="DO96" s="95">
        <f t="shared" si="212"/>
        <v>7.7322565219981545</v>
      </c>
      <c r="DP96" s="95">
        <f t="shared" si="213"/>
        <v>6.9898886457243501</v>
      </c>
      <c r="DQ96" s="95">
        <f t="shared" si="214"/>
        <v>6.0891934962046843</v>
      </c>
      <c r="DR96" s="95">
        <f t="shared" si="215"/>
        <v>5.6404363817469934</v>
      </c>
    </row>
    <row r="97" spans="1:122" x14ac:dyDescent="0.25">
      <c r="A97" s="6" t="s">
        <v>121</v>
      </c>
      <c r="B97" s="57" t="s">
        <v>158</v>
      </c>
      <c r="C97" s="52" t="s">
        <v>136</v>
      </c>
      <c r="D97" s="6" t="s">
        <v>142</v>
      </c>
      <c r="E97" s="6" t="s">
        <v>147</v>
      </c>
      <c r="F97" s="6" t="s">
        <v>152</v>
      </c>
      <c r="G97" s="6">
        <v>37980</v>
      </c>
      <c r="H97" s="49">
        <v>25658</v>
      </c>
      <c r="I97" s="50">
        <v>43276.67083333333</v>
      </c>
      <c r="J97" s="93"/>
      <c r="K97" s="93"/>
      <c r="L97" s="93"/>
      <c r="M97" s="93"/>
      <c r="N97" s="93"/>
      <c r="O97" s="93"/>
      <c r="P97" s="93"/>
      <c r="Q97" s="95">
        <f t="shared" si="216"/>
        <v>5.0946935269428435</v>
      </c>
      <c r="R97" s="95">
        <f t="shared" si="217"/>
        <v>6.0444347514473398</v>
      </c>
      <c r="S97" s="95">
        <f t="shared" si="218"/>
        <v>4.9139435430382719</v>
      </c>
      <c r="T97" s="95">
        <f t="shared" si="219"/>
        <v>1.7019181867496003</v>
      </c>
      <c r="U97" s="95">
        <f t="shared" si="220"/>
        <v>1.3644564837531639</v>
      </c>
      <c r="V97" s="95">
        <f t="shared" si="221"/>
        <v>-3.2335150707929103</v>
      </c>
      <c r="W97" s="95">
        <f t="shared" si="222"/>
        <v>-4.1443542009258962</v>
      </c>
      <c r="X97" s="95">
        <f t="shared" si="223"/>
        <v>0.34589552428844389</v>
      </c>
      <c r="Y97" s="95">
        <f t="shared" si="118"/>
        <v>-0.35255964163369835</v>
      </c>
      <c r="Z97" s="95">
        <f t="shared" si="119"/>
        <v>3.8246352422138385</v>
      </c>
      <c r="AA97" s="95">
        <f t="shared" si="120"/>
        <v>4.5096456485898608</v>
      </c>
      <c r="AB97" s="95">
        <f t="shared" si="121"/>
        <v>2.4097577069845362</v>
      </c>
      <c r="AC97" s="95">
        <f t="shared" si="122"/>
        <v>1.6311982994319125</v>
      </c>
      <c r="AD97" s="95">
        <f t="shared" si="123"/>
        <v>-0.79170718850843214</v>
      </c>
      <c r="AE97" s="95">
        <f t="shared" si="124"/>
        <v>-1.4578624702983647</v>
      </c>
      <c r="AF97" s="95">
        <f t="shared" si="125"/>
        <v>-2.1004366915762738</v>
      </c>
      <c r="AG97" s="95">
        <f t="shared" si="126"/>
        <v>-0.84316932443044412</v>
      </c>
      <c r="AH97" s="95">
        <f t="shared" si="127"/>
        <v>1.3021996046932667</v>
      </c>
      <c r="AI97" s="95">
        <f t="shared" si="128"/>
        <v>2.7978983086854816</v>
      </c>
      <c r="AJ97" s="95">
        <f t="shared" si="129"/>
        <v>3.6603339564555153</v>
      </c>
      <c r="AK97" s="95">
        <f t="shared" si="130"/>
        <v>3.3642181574232759</v>
      </c>
      <c r="AL97" s="95">
        <f t="shared" si="131"/>
        <v>2.1718060868854074</v>
      </c>
      <c r="AM97" s="95">
        <f t="shared" si="132"/>
        <v>1.5704576968956669</v>
      </c>
      <c r="AN97" s="95">
        <f t="shared" si="133"/>
        <v>1.8510079072183101</v>
      </c>
      <c r="AO97" s="95">
        <f t="shared" si="134"/>
        <v>2.4102316703848006</v>
      </c>
      <c r="AP97" s="95">
        <f t="shared" si="135"/>
        <v>3.4633455349312059</v>
      </c>
      <c r="AQ97" s="95">
        <f t="shared" si="136"/>
        <v>4.2964901420244423</v>
      </c>
      <c r="AR97" s="95">
        <f t="shared" si="137"/>
        <v>4.5890036679278179</v>
      </c>
      <c r="AS97" s="95">
        <f t="shared" si="138"/>
        <v>3.2500231995788895</v>
      </c>
      <c r="AT97" s="95">
        <f t="shared" si="139"/>
        <v>1.2128373475581433</v>
      </c>
      <c r="AU97" s="95">
        <f t="shared" si="140"/>
        <v>-0.55677591190470777</v>
      </c>
      <c r="AV97" s="95">
        <f t="shared" si="141"/>
        <v>-3.0784812962068053</v>
      </c>
      <c r="AW97" s="95">
        <f t="shared" si="142"/>
        <v>-3.3851975450889333</v>
      </c>
      <c r="AX97" s="95">
        <f t="shared" si="143"/>
        <v>-3.7898128858263211</v>
      </c>
      <c r="AY97" s="95">
        <f t="shared" si="144"/>
        <v>-3.9207703048755072</v>
      </c>
      <c r="AZ97" s="95">
        <f t="shared" si="145"/>
        <v>-1.9754909047034066</v>
      </c>
      <c r="BA97" s="95">
        <f t="shared" si="146"/>
        <v>-0.88291058924606991</v>
      </c>
      <c r="BB97" s="95">
        <f t="shared" si="147"/>
        <v>2.5427156151154229</v>
      </c>
      <c r="BC97" s="95">
        <f t="shared" si="148"/>
        <v>4.5408244910311479</v>
      </c>
      <c r="BD97" s="95">
        <f t="shared" si="149"/>
        <v>5.859913994045014</v>
      </c>
      <c r="BE97" s="95">
        <f t="shared" si="150"/>
        <v>8.9239707874525536</v>
      </c>
      <c r="BF97" s="95">
        <f t="shared" si="151"/>
        <v>7.6665639775370273</v>
      </c>
      <c r="BG97" s="95">
        <f t="shared" si="152"/>
        <v>9.3046805438810782</v>
      </c>
      <c r="BH97" s="95">
        <f t="shared" si="153"/>
        <v>10.573248267265274</v>
      </c>
      <c r="BI97" s="95">
        <f t="shared" si="154"/>
        <v>10.622105538698863</v>
      </c>
      <c r="BJ97" s="95">
        <f t="shared" si="155"/>
        <v>14.897406220068662</v>
      </c>
      <c r="BK97" s="95">
        <f t="shared" si="156"/>
        <v>15.163387943282777</v>
      </c>
      <c r="BL97" s="95">
        <f t="shared" si="157"/>
        <v>15.812435525851731</v>
      </c>
      <c r="BM97" s="95">
        <f t="shared" si="158"/>
        <v>14.86599671474395</v>
      </c>
      <c r="BN97" s="95">
        <f t="shared" si="159"/>
        <v>11.191097501506604</v>
      </c>
      <c r="BO97" s="95">
        <f t="shared" si="160"/>
        <v>11.244847333861605</v>
      </c>
      <c r="BP97" s="95">
        <f t="shared" si="161"/>
        <v>9.4196375071699805</v>
      </c>
      <c r="BQ97" s="95">
        <f t="shared" si="162"/>
        <v>9.896717245334413</v>
      </c>
      <c r="BR97" s="95">
        <f t="shared" si="163"/>
        <v>12.328739054165485</v>
      </c>
      <c r="BS97" s="95">
        <f t="shared" si="164"/>
        <v>12.057843054839621</v>
      </c>
      <c r="BT97" s="95">
        <f t="shared" si="165"/>
        <v>14.966853855338281</v>
      </c>
      <c r="BU97" s="95">
        <f t="shared" si="166"/>
        <v>15.340694574197421</v>
      </c>
      <c r="BV97" s="95">
        <f t="shared" si="167"/>
        <v>14.930981557407977</v>
      </c>
      <c r="BW97" s="95">
        <f t="shared" si="168"/>
        <v>14.702642942348037</v>
      </c>
      <c r="BX97" s="95">
        <f t="shared" si="169"/>
        <v>10.396322651890481</v>
      </c>
      <c r="BY97" s="95">
        <f t="shared" si="170"/>
        <v>8.0327313375123985</v>
      </c>
      <c r="BZ97" s="95">
        <f t="shared" si="171"/>
        <v>4.7096614109784722</v>
      </c>
      <c r="CA97" s="95">
        <f t="shared" si="172"/>
        <v>2.8406083004361076</v>
      </c>
      <c r="CB97" s="95">
        <f t="shared" si="173"/>
        <v>2.9469113126530102</v>
      </c>
      <c r="CC97" s="95">
        <f t="shared" si="174"/>
        <v>2.1085277783192709</v>
      </c>
      <c r="CD97" s="95">
        <f t="shared" si="175"/>
        <v>1.6505884689699597</v>
      </c>
      <c r="CE97" s="95">
        <f t="shared" si="176"/>
        <v>6.1198628876899731E-2</v>
      </c>
      <c r="CF97" s="95">
        <f t="shared" si="177"/>
        <v>-0.87025308113402255</v>
      </c>
      <c r="CG97" s="95">
        <f t="shared" si="178"/>
        <v>-2.7337673062916843</v>
      </c>
      <c r="CH97" s="95">
        <f t="shared" si="179"/>
        <v>-4.1696867801181297</v>
      </c>
      <c r="CI97" s="95">
        <f t="shared" si="180"/>
        <v>-6.0812744110550518</v>
      </c>
      <c r="CJ97" s="95">
        <f t="shared" si="181"/>
        <v>-7.283506293846874</v>
      </c>
      <c r="CK97" s="95">
        <f t="shared" si="182"/>
        <v>-5.7939353850075195</v>
      </c>
      <c r="CL97" s="95">
        <f t="shared" si="183"/>
        <v>-3.6481034952166174</v>
      </c>
      <c r="CM97" s="95">
        <f t="shared" si="184"/>
        <v>0.3621474421640401</v>
      </c>
      <c r="CN97" s="95">
        <f t="shared" si="185"/>
        <v>2.2538551840073771</v>
      </c>
      <c r="CO97" s="95">
        <f t="shared" si="186"/>
        <v>2.6238685806243782</v>
      </c>
      <c r="CP97" s="95">
        <f t="shared" si="187"/>
        <v>0.81705309809096893</v>
      </c>
      <c r="CQ97" s="95">
        <f t="shared" si="188"/>
        <v>-1.5042677136535141</v>
      </c>
      <c r="CR97" s="95">
        <f t="shared" si="189"/>
        <v>-3.0718876445526679</v>
      </c>
      <c r="CS97" s="95">
        <f t="shared" si="190"/>
        <v>-5.0830909450967718</v>
      </c>
      <c r="CT97" s="95">
        <f t="shared" si="191"/>
        <v>-4.5194188050101571</v>
      </c>
      <c r="CU97" s="95">
        <f t="shared" si="192"/>
        <v>-3.1639269922748063</v>
      </c>
      <c r="CV97" s="95">
        <f t="shared" si="193"/>
        <v>-1.4563208760724218</v>
      </c>
      <c r="CW97" s="95">
        <f t="shared" si="194"/>
        <v>1.4111980515224889</v>
      </c>
      <c r="CX97" s="95">
        <f t="shared" si="195"/>
        <v>2.6488658037719213</v>
      </c>
      <c r="CY97" s="95">
        <f t="shared" si="196"/>
        <v>2.9725194594690598</v>
      </c>
      <c r="CZ97" s="95">
        <f t="shared" si="197"/>
        <v>3.3619790233170148</v>
      </c>
      <c r="DA97" s="95">
        <f t="shared" si="198"/>
        <v>2.8359198266508092</v>
      </c>
      <c r="DB97" s="95">
        <f t="shared" si="199"/>
        <v>2.7613399748976319</v>
      </c>
      <c r="DC97" s="95">
        <f t="shared" si="200"/>
        <v>1.9328038471737616</v>
      </c>
      <c r="DD97" s="95">
        <f t="shared" si="201"/>
        <v>1.0219937455619454</v>
      </c>
      <c r="DE97" s="95">
        <f t="shared" si="202"/>
        <v>0.38008976573038455</v>
      </c>
      <c r="DF97" s="95">
        <f t="shared" si="203"/>
        <v>0.20955355259309308</v>
      </c>
      <c r="DG97" s="95">
        <f t="shared" si="204"/>
        <v>0.74335491107626428</v>
      </c>
      <c r="DH97" s="95">
        <f t="shared" si="205"/>
        <v>1.1494537432579663</v>
      </c>
      <c r="DI97" s="95">
        <f t="shared" si="206"/>
        <v>1.291627264063492</v>
      </c>
      <c r="DJ97" s="95">
        <f t="shared" si="207"/>
        <v>0.76549943025201561</v>
      </c>
      <c r="DK97" s="95">
        <f t="shared" si="208"/>
        <v>0.35658107011949391</v>
      </c>
      <c r="DL97" s="95">
        <f t="shared" si="209"/>
        <v>1.035625200898887E-2</v>
      </c>
      <c r="DM97" s="95">
        <f t="shared" si="210"/>
        <v>0.8358555670149358</v>
      </c>
      <c r="DN97" s="95">
        <f t="shared" si="211"/>
        <v>1.6434735203317075</v>
      </c>
      <c r="DO97" s="95">
        <f t="shared" si="212"/>
        <v>2.3022593101656468</v>
      </c>
      <c r="DP97" s="95">
        <f t="shared" si="213"/>
        <v>2.7317787464832066</v>
      </c>
      <c r="DQ97" s="95">
        <f t="shared" si="214"/>
        <v>2.1603570026364909</v>
      </c>
      <c r="DR97" s="95">
        <f t="shared" si="215"/>
        <v>1.5092107806029983E-2</v>
      </c>
    </row>
    <row r="98" spans="1:122" x14ac:dyDescent="0.25">
      <c r="A98" s="6" t="s">
        <v>122</v>
      </c>
      <c r="B98" s="57" t="s">
        <v>159</v>
      </c>
      <c r="C98" s="52" t="s">
        <v>136</v>
      </c>
      <c r="D98" s="6" t="s">
        <v>142</v>
      </c>
      <c r="E98" s="6" t="s">
        <v>147</v>
      </c>
      <c r="F98" s="6" t="s">
        <v>152</v>
      </c>
      <c r="G98" s="6">
        <v>19820</v>
      </c>
      <c r="H98" s="49">
        <v>25658</v>
      </c>
      <c r="I98" s="50">
        <v>43276.67083333333</v>
      </c>
      <c r="J98" s="93"/>
      <c r="K98" s="93"/>
      <c r="L98" s="93"/>
      <c r="M98" s="93"/>
      <c r="N98" s="93"/>
      <c r="O98" s="93"/>
      <c r="P98" s="93"/>
      <c r="Q98" s="95">
        <f t="shared" si="216"/>
        <v>6.1479152360585338</v>
      </c>
      <c r="R98" s="95">
        <f t="shared" si="217"/>
        <v>6.2569412826197022</v>
      </c>
      <c r="S98" s="95">
        <f t="shared" si="218"/>
        <v>5.8285226129232353</v>
      </c>
      <c r="T98" s="95">
        <f t="shared" si="219"/>
        <v>5.4738899442632345</v>
      </c>
      <c r="U98" s="95">
        <f t="shared" si="220"/>
        <v>4.9262587420649924</v>
      </c>
      <c r="V98" s="95">
        <f t="shared" si="221"/>
        <v>4.3924569991481741</v>
      </c>
      <c r="W98" s="95">
        <f t="shared" si="222"/>
        <v>4.1482840584858929</v>
      </c>
      <c r="X98" s="95">
        <f t="shared" si="223"/>
        <v>3.9032456713596773</v>
      </c>
      <c r="Y98" s="95">
        <f t="shared" si="118"/>
        <v>3.8876064913616553</v>
      </c>
      <c r="Z98" s="95">
        <f t="shared" si="119"/>
        <v>4.1227958468309414</v>
      </c>
      <c r="AA98" s="95">
        <f t="shared" si="120"/>
        <v>4.3785752492231396</v>
      </c>
      <c r="AB98" s="95">
        <f t="shared" si="121"/>
        <v>4.8080600137162355</v>
      </c>
      <c r="AC98" s="95">
        <f t="shared" si="122"/>
        <v>5.3337725240031144</v>
      </c>
      <c r="AD98" s="95">
        <f t="shared" si="123"/>
        <v>5.9609160437319142</v>
      </c>
      <c r="AE98" s="95">
        <f t="shared" si="124"/>
        <v>6.6949443810726592</v>
      </c>
      <c r="AF98" s="95">
        <f t="shared" si="125"/>
        <v>7.3377463558055247</v>
      </c>
      <c r="AG98" s="95">
        <f t="shared" si="126"/>
        <v>8.0892919538766339</v>
      </c>
      <c r="AH98" s="95">
        <f t="shared" si="127"/>
        <v>8.4722781721632217</v>
      </c>
      <c r="AI98" s="95">
        <f t="shared" si="128"/>
        <v>8.8198178593446244</v>
      </c>
      <c r="AJ98" s="95">
        <f t="shared" si="129"/>
        <v>9.1481726486291777</v>
      </c>
      <c r="AK98" s="95">
        <f t="shared" si="130"/>
        <v>9.2298135888904937</v>
      </c>
      <c r="AL98" s="95">
        <f t="shared" si="131"/>
        <v>9.5066093223846018</v>
      </c>
      <c r="AM98" s="95">
        <f t="shared" si="132"/>
        <v>9.5741030357636667</v>
      </c>
      <c r="AN98" s="95">
        <f t="shared" si="133"/>
        <v>9.4095033682326594</v>
      </c>
      <c r="AO98" s="95">
        <f t="shared" si="134"/>
        <v>9.2305479222598965</v>
      </c>
      <c r="AP98" s="95">
        <f t="shared" si="135"/>
        <v>8.8547870866861373</v>
      </c>
      <c r="AQ98" s="95">
        <f t="shared" si="136"/>
        <v>8.3574987575747279</v>
      </c>
      <c r="AR98" s="95">
        <f t="shared" si="137"/>
        <v>8.0186566995831701</v>
      </c>
      <c r="AS98" s="95">
        <f t="shared" si="138"/>
        <v>7.6697478518005759</v>
      </c>
      <c r="AT98" s="95">
        <f t="shared" si="139"/>
        <v>7.4718070572088999</v>
      </c>
      <c r="AU98" s="95">
        <f t="shared" si="140"/>
        <v>7.6163500346146256</v>
      </c>
      <c r="AV98" s="95">
        <f t="shared" si="141"/>
        <v>7.8794365425166921</v>
      </c>
      <c r="AW98" s="95">
        <f t="shared" si="142"/>
        <v>8.1949311304581514</v>
      </c>
      <c r="AX98" s="95">
        <f t="shared" si="143"/>
        <v>8.6393906114551555</v>
      </c>
      <c r="AY98" s="95">
        <f t="shared" si="144"/>
        <v>8.5308812697135785</v>
      </c>
      <c r="AZ98" s="95">
        <f t="shared" si="145"/>
        <v>8.0119896047292247</v>
      </c>
      <c r="BA98" s="95">
        <f t="shared" si="146"/>
        <v>7.4372008930515348</v>
      </c>
      <c r="BB98" s="95">
        <f t="shared" si="147"/>
        <v>6.5505307337230283</v>
      </c>
      <c r="BC98" s="95">
        <f t="shared" si="148"/>
        <v>6.3148735532997451</v>
      </c>
      <c r="BD98" s="95">
        <f t="shared" si="149"/>
        <v>6.507625539133727</v>
      </c>
      <c r="BE98" s="95">
        <f t="shared" si="150"/>
        <v>6.7197056918695512</v>
      </c>
      <c r="BF98" s="95">
        <f t="shared" si="151"/>
        <v>6.9739144475128843</v>
      </c>
      <c r="BG98" s="95">
        <f t="shared" si="152"/>
        <v>6.8939247414396858</v>
      </c>
      <c r="BH98" s="95">
        <f t="shared" si="153"/>
        <v>6.5310809258715725</v>
      </c>
      <c r="BI98" s="95">
        <f t="shared" si="154"/>
        <v>6.129243303951565</v>
      </c>
      <c r="BJ98" s="95">
        <f t="shared" si="155"/>
        <v>5.6915452739643211</v>
      </c>
      <c r="BK98" s="95">
        <f t="shared" si="156"/>
        <v>5.227806924349534</v>
      </c>
      <c r="BL98" s="95">
        <f t="shared" si="157"/>
        <v>4.8175550620250061</v>
      </c>
      <c r="BM98" s="95">
        <f t="shared" si="158"/>
        <v>4.6743048929667266</v>
      </c>
      <c r="BN98" s="95">
        <f t="shared" si="159"/>
        <v>4.6564093827806863</v>
      </c>
      <c r="BO98" s="95">
        <f t="shared" si="160"/>
        <v>4.6644352735608106</v>
      </c>
      <c r="BP98" s="95">
        <f t="shared" si="161"/>
        <v>4.8815644884311631</v>
      </c>
      <c r="BQ98" s="95">
        <f t="shared" si="162"/>
        <v>4.7493115665521692</v>
      </c>
      <c r="BR98" s="95">
        <f t="shared" si="163"/>
        <v>4.5749992467317036</v>
      </c>
      <c r="BS98" s="95">
        <f t="shared" si="164"/>
        <v>4.5354759943270748</v>
      </c>
      <c r="BT98" s="95">
        <f t="shared" si="165"/>
        <v>4.3391797288402554</v>
      </c>
      <c r="BU98" s="95">
        <f t="shared" si="166"/>
        <v>3.840392794581037</v>
      </c>
      <c r="BV98" s="95">
        <f t="shared" si="167"/>
        <v>2.952166520907316</v>
      </c>
      <c r="BW98" s="95">
        <f t="shared" si="168"/>
        <v>1.8777441976029632</v>
      </c>
      <c r="BX98" s="95">
        <f t="shared" si="169"/>
        <v>0.70868941812363961</v>
      </c>
      <c r="BY98" s="95">
        <f t="shared" si="170"/>
        <v>-0.30781927264632253</v>
      </c>
      <c r="BZ98" s="95">
        <f t="shared" si="171"/>
        <v>-1.3960917834966335</v>
      </c>
      <c r="CA98" s="95">
        <f t="shared" si="172"/>
        <v>-2.9559015519849781</v>
      </c>
      <c r="CB98" s="95">
        <f t="shared" si="173"/>
        <v>-5.1849026285015274</v>
      </c>
      <c r="CC98" s="95">
        <f t="shared" si="174"/>
        <v>-6.8356655072346353</v>
      </c>
      <c r="CD98" s="95">
        <f t="shared" si="175"/>
        <v>-7.5993005023990188</v>
      </c>
      <c r="CE98" s="95">
        <f t="shared" si="176"/>
        <v>-8.0730009568783618</v>
      </c>
      <c r="CF98" s="95">
        <f t="shared" si="177"/>
        <v>-8.176810089501215</v>
      </c>
      <c r="CG98" s="95">
        <f t="shared" si="178"/>
        <v>-9.8238187430659671</v>
      </c>
      <c r="CH98" s="95">
        <f t="shared" si="179"/>
        <v>-12.160051122303015</v>
      </c>
      <c r="CI98" s="95">
        <f t="shared" si="180"/>
        <v>-15.164105875965406</v>
      </c>
      <c r="CJ98" s="95">
        <f t="shared" si="181"/>
        <v>-18.176931554570984</v>
      </c>
      <c r="CK98" s="95">
        <f t="shared" si="182"/>
        <v>-19.546355726288219</v>
      </c>
      <c r="CL98" s="95">
        <f t="shared" si="183"/>
        <v>-20.663696846530925</v>
      </c>
      <c r="CM98" s="95">
        <f t="shared" si="184"/>
        <v>-19.917814335846511</v>
      </c>
      <c r="CN98" s="95">
        <f t="shared" si="185"/>
        <v>-17.25347803605576</v>
      </c>
      <c r="CO98" s="95">
        <f t="shared" si="186"/>
        <v>-14.148228731516749</v>
      </c>
      <c r="CP98" s="95">
        <f t="shared" si="187"/>
        <v>-10.704388519831532</v>
      </c>
      <c r="CQ98" s="95">
        <f t="shared" si="188"/>
        <v>-7.6694004862781329</v>
      </c>
      <c r="CR98" s="95">
        <f t="shared" si="189"/>
        <v>-6.0101214114507755</v>
      </c>
      <c r="CS98" s="95">
        <f t="shared" si="190"/>
        <v>-4.731297046578776</v>
      </c>
      <c r="CT98" s="95">
        <f t="shared" si="191"/>
        <v>-3.3799464046829675</v>
      </c>
      <c r="CU98" s="95">
        <f t="shared" si="192"/>
        <v>-2.152459211403833</v>
      </c>
      <c r="CV98" s="95">
        <f t="shared" si="193"/>
        <v>-1.0757523700222318</v>
      </c>
      <c r="CW98" s="95">
        <f t="shared" si="194"/>
        <v>-0.37031934393479826</v>
      </c>
      <c r="CX98" s="95">
        <f t="shared" si="195"/>
        <v>1.1082046007278927</v>
      </c>
      <c r="CY98" s="95">
        <f t="shared" si="196"/>
        <v>2.4585798925033915</v>
      </c>
      <c r="CZ98" s="95">
        <f t="shared" si="197"/>
        <v>4.7978248010834053</v>
      </c>
      <c r="DA98" s="95">
        <f t="shared" si="198"/>
        <v>7.8057549742490338</v>
      </c>
      <c r="DB98" s="95">
        <f t="shared" si="199"/>
        <v>10.490047825630628</v>
      </c>
      <c r="DC98" s="95">
        <f t="shared" si="200"/>
        <v>13.708141375698016</v>
      </c>
      <c r="DD98" s="95">
        <f t="shared" si="201"/>
        <v>15.743240569145584</v>
      </c>
      <c r="DE98" s="95">
        <f t="shared" si="202"/>
        <v>16.940792745503721</v>
      </c>
      <c r="DF98" s="95">
        <f t="shared" si="203"/>
        <v>16.899466698678118</v>
      </c>
      <c r="DG98" s="95">
        <f t="shared" si="204"/>
        <v>15.814828928641486</v>
      </c>
      <c r="DH98" s="95">
        <f t="shared" si="205"/>
        <v>14.540219397260342</v>
      </c>
      <c r="DI98" s="95">
        <f t="shared" si="206"/>
        <v>12.877163839091384</v>
      </c>
      <c r="DJ98" s="95">
        <f t="shared" si="207"/>
        <v>11.536923573129494</v>
      </c>
      <c r="DK98" s="95">
        <f t="shared" si="208"/>
        <v>9.9189557283481431</v>
      </c>
      <c r="DL98" s="95">
        <f t="shared" si="209"/>
        <v>8.5058545969490496</v>
      </c>
      <c r="DM98" s="95">
        <f t="shared" si="210"/>
        <v>7.7426678579029131</v>
      </c>
      <c r="DN98" s="95">
        <f t="shared" si="211"/>
        <v>7.3787904996689804</v>
      </c>
      <c r="DO98" s="95">
        <f t="shared" si="212"/>
        <v>7.6750984262739284</v>
      </c>
      <c r="DP98" s="95">
        <f t="shared" si="213"/>
        <v>8.1984738852111185</v>
      </c>
      <c r="DQ98" s="95">
        <f t="shared" si="214"/>
        <v>8.3448890805537452</v>
      </c>
      <c r="DR98" s="95">
        <f t="shared" si="215"/>
        <v>8.1150544039839847</v>
      </c>
    </row>
    <row r="99" spans="1:122" x14ac:dyDescent="0.25">
      <c r="A99" s="45" t="s">
        <v>123</v>
      </c>
      <c r="B99" s="56" t="s">
        <v>155</v>
      </c>
      <c r="C99" s="46" t="s">
        <v>137</v>
      </c>
      <c r="D99" s="8" t="s">
        <v>143</v>
      </c>
      <c r="E99" s="8" t="s">
        <v>147</v>
      </c>
      <c r="F99" s="8" t="s">
        <v>152</v>
      </c>
      <c r="G99" s="8">
        <v>35620</v>
      </c>
      <c r="H99" s="53">
        <v>29676</v>
      </c>
      <c r="I99" s="54">
        <v>43273.413888888892</v>
      </c>
      <c r="J99" s="93"/>
      <c r="K99" s="93"/>
      <c r="L99" s="93"/>
      <c r="M99" s="93"/>
      <c r="N99" s="93"/>
      <c r="O99" s="93"/>
      <c r="P99" s="93"/>
      <c r="Q99" s="94">
        <f t="shared" ref="Q99:Q108" si="224">(Q71-M71)/M71*100</f>
        <v>4.91527560960815</v>
      </c>
      <c r="R99" s="94">
        <f t="shared" ref="R99:R108" si="225">(R71-N71)/N71*100</f>
        <v>8.7649535748691534</v>
      </c>
      <c r="S99" s="94">
        <f t="shared" ref="S99:S108" si="226">(S71-O71)/O71*100</f>
        <v>5.8240099519830428</v>
      </c>
      <c r="T99" s="94">
        <f t="shared" ref="T99:T108" si="227">(T71-P71)/P71*100</f>
        <v>5.8502309715376466</v>
      </c>
      <c r="U99" s="94">
        <f t="shared" ref="U99:U108" si="228">(U71-Q71)/Q71*100</f>
        <v>10.036177628536441</v>
      </c>
      <c r="V99" s="94">
        <f t="shared" ref="V99:V108" si="229">(V71-R71)/R71*100</f>
        <v>9.3347621327798631</v>
      </c>
      <c r="W99" s="94">
        <f t="shared" ref="W99:W108" si="230">(W71-S71)/S71*100</f>
        <v>8.4990750091363498</v>
      </c>
      <c r="X99" s="94">
        <f t="shared" ref="X99:X108" si="231">(X71-T71)/T71*100</f>
        <v>11.924471897778734</v>
      </c>
      <c r="Y99" s="94">
        <f t="shared" ref="Y99:Y108" si="232">(Y71-U71)/U71*100</f>
        <v>9.3475631144140277</v>
      </c>
      <c r="Z99" s="94">
        <f t="shared" ref="Z99:Z108" si="233">(Z71-V71)/V71*100</f>
        <v>10.555887796311971</v>
      </c>
      <c r="AA99" s="94">
        <f t="shared" ref="AA99:AA108" si="234">(AA71-W71)/W71*100</f>
        <v>15.438097216134283</v>
      </c>
      <c r="AB99" s="94">
        <f t="shared" ref="AB99:AB108" si="235">(AB71-X71)/X71*100</f>
        <v>9.9750282098608558</v>
      </c>
      <c r="AC99" s="94">
        <f t="shared" ref="AC99:AC108" si="236">(AC71-Y71)/Y71*100</f>
        <v>6.0512044624275054</v>
      </c>
      <c r="AD99" s="94">
        <f t="shared" ref="AD99:AD108" si="237">(AD71-Z71)/Z71*100</f>
        <v>2.3430375167998498</v>
      </c>
      <c r="AE99" s="94">
        <f t="shared" ref="AE99:AE108" si="238">(AE71-AA71)/AA71*100</f>
        <v>-2.841206250083018</v>
      </c>
      <c r="AF99" s="94">
        <f t="shared" ref="AF99:AF108" si="239">(AF71-AB71)/AB71*100</f>
        <v>-0.96971607059436804</v>
      </c>
      <c r="AG99" s="94">
        <f t="shared" ref="AG99:AG108" si="240">(AG71-AC71)/AC71*100</f>
        <v>4.6961402255918596</v>
      </c>
      <c r="AH99" s="94">
        <f t="shared" ref="AH99:AH108" si="241">(AH71-AD71)/AD71*100</f>
        <v>8.7544874514458559</v>
      </c>
      <c r="AI99" s="94">
        <f t="shared" ref="AI99:AI108" si="242">(AI71-AE71)/AE71*100</f>
        <v>14.869766221487296</v>
      </c>
      <c r="AJ99" s="94">
        <f t="shared" ref="AJ99:AJ108" si="243">(AJ71-AF71)/AF71*100</f>
        <v>15.262060972946918</v>
      </c>
      <c r="AK99" s="94">
        <f t="shared" ref="AK99:AK108" si="244">(AK71-AG71)/AG71*100</f>
        <v>12.464728954991305</v>
      </c>
      <c r="AL99" s="94">
        <f t="shared" ref="AL99:AL108" si="245">(AL71-AH71)/AH71*100</f>
        <v>11.551921199088037</v>
      </c>
      <c r="AM99" s="94">
        <f t="shared" ref="AM99:AM108" si="246">(AM71-AI71)/AI71*100</f>
        <v>7.4992052548590191</v>
      </c>
      <c r="AN99" s="94">
        <f t="shared" ref="AN99:AN108" si="247">(AN71-AJ71)/AJ71*100</f>
        <v>7.663350122111261</v>
      </c>
      <c r="AO99" s="94">
        <f t="shared" ref="AO99:AO108" si="248">(AO71-AK71)/AK71*100</f>
        <v>7.8467182536712361</v>
      </c>
      <c r="AP99" s="94">
        <f t="shared" ref="AP99:AP108" si="249">(AP71-AL71)/AL71*100</f>
        <v>9.3967684272635648</v>
      </c>
      <c r="AQ99" s="94">
        <f t="shared" ref="AQ99:AQ108" si="250">(AQ71-AM71)/AM71*100</f>
        <v>12.023536772091829</v>
      </c>
      <c r="AR99" s="94">
        <f t="shared" ref="AR99:AR108" si="251">(AR71-AN71)/AN71*100</f>
        <v>12.252217011774793</v>
      </c>
      <c r="AS99" s="94">
        <f t="shared" ref="AS99:AS108" si="252">(AS71-AO71)/AO71*100</f>
        <v>14.223851603775051</v>
      </c>
      <c r="AT99" s="94">
        <f t="shared" ref="AT99:AT108" si="253">(AT71-AP71)/AP71*100</f>
        <v>10.674007142976711</v>
      </c>
      <c r="AU99" s="94">
        <f t="shared" ref="AU99:AU108" si="254">(AU71-AQ71)/AQ71*100</f>
        <v>6.6963215470265656</v>
      </c>
      <c r="AV99" s="94">
        <f t="shared" ref="AV99:AV108" si="255">(AV71-AR71)/AR71*100</f>
        <v>5.8403966196885264</v>
      </c>
      <c r="AW99" s="94">
        <f t="shared" ref="AW99:AW108" si="256">(AW71-AS71)/AS71*100</f>
        <v>0.77287809561931264</v>
      </c>
      <c r="AX99" s="94">
        <f t="shared" ref="AX99:AX108" si="257">(AX71-AT71)/AT71*100</f>
        <v>0.46717532631523789</v>
      </c>
      <c r="AY99" s="94">
        <f t="shared" ref="AY99:AY108" si="258">(AY71-AU71)/AU71*100</f>
        <v>1.1539881123000624</v>
      </c>
      <c r="AZ99" s="94">
        <f t="shared" ref="AZ99:AZ108" si="259">(AZ71-AV71)/AV71*100</f>
        <v>0.37550982285080514</v>
      </c>
      <c r="BA99" s="94">
        <f t="shared" ref="BA99:BA108" si="260">(BA71-AW71)/AW71*100</f>
        <v>2.9688809555053068</v>
      </c>
      <c r="BB99" s="94">
        <f t="shared" ref="BB99:BB108" si="261">(BB71-AX71)/AX71*100</f>
        <v>1.4682372028967732</v>
      </c>
      <c r="BC99" s="94">
        <f t="shared" ref="BC99:BC108" si="262">(BC71-AY71)/AY71*100</f>
        <v>0.97437830783104074</v>
      </c>
      <c r="BD99" s="94">
        <f t="shared" ref="BD99:BD108" si="263">(BD71-AZ71)/AZ71*100</f>
        <v>7.3382720401198309E-2</v>
      </c>
      <c r="BE99" s="94">
        <f t="shared" ref="BE99:BE108" si="264">(BE71-BA71)/BA71*100</f>
        <v>-1.5070692626733968</v>
      </c>
      <c r="BF99" s="94">
        <f t="shared" ref="BF99:BF108" si="265">(BF71-BB71)/BB71*100</f>
        <v>3.6036410147569469</v>
      </c>
      <c r="BG99" s="94">
        <f t="shared" ref="BG99:BG108" si="266">(BG71-BC71)/BC71*100</f>
        <v>5.8976574959890931</v>
      </c>
      <c r="BH99" s="94">
        <f t="shared" ref="BH99:BH108" si="267">(BH71-BD71)/BD71*100</f>
        <v>5.2734294719232047</v>
      </c>
      <c r="BI99" s="94">
        <f t="shared" ref="BI99:BI108" si="268">(BI71-BE71)/BE71*100</f>
        <v>6.5968751055987163</v>
      </c>
      <c r="BJ99" s="94">
        <f t="shared" ref="BJ99:BJ108" si="269">(BJ71-BF71)/BF71*100</f>
        <v>2.3659289507959418</v>
      </c>
      <c r="BK99" s="94">
        <f t="shared" ref="BK99:BK108" si="270">(BK71-BG71)/BG71*100</f>
        <v>-0.80676408028906643</v>
      </c>
      <c r="BL99" s="94">
        <f t="shared" ref="BL99:BL108" si="271">(BL71-BH71)/BH71*100</f>
        <v>2.852444159387661</v>
      </c>
      <c r="BM99" s="94">
        <f t="shared" ref="BM99:BM108" si="272">(BM71-BI71)/BI71*100</f>
        <v>5.3980734413984681</v>
      </c>
      <c r="BN99" s="94">
        <f t="shared" ref="BN99:BN108" si="273">(BN71-BJ71)/BJ71*100</f>
        <v>6.941023518683032</v>
      </c>
      <c r="BO99" s="94">
        <f t="shared" ref="BO99:BO108" si="274">(BO71-BK71)/BK71*100</f>
        <v>12.919018795193177</v>
      </c>
      <c r="BP99" s="94">
        <f t="shared" ref="BP99:BP108" si="275">(BP71-BL71)/BL71*100</f>
        <v>11.372633078503389</v>
      </c>
      <c r="BQ99" s="94">
        <f t="shared" ref="BQ99:BQ108" si="276">(BQ71-BM71)/BM71*100</f>
        <v>8.9989601395743595</v>
      </c>
      <c r="BR99" s="94">
        <f t="shared" ref="BR99:BR108" si="277">(BR71-BN71)/BN71*100</f>
        <v>9.2850137280258735</v>
      </c>
      <c r="BS99" s="94">
        <f t="shared" ref="BS99:BS108" si="278">(BS71-BO71)/BO71*100</f>
        <v>6.2264453671301938</v>
      </c>
      <c r="BT99" s="94">
        <f t="shared" ref="BT99:BT108" si="279">(BT71-BP71)/BP71*100</f>
        <v>6.9344481114802718</v>
      </c>
      <c r="BU99" s="94">
        <f t="shared" ref="BU99:BU108" si="280">(BU71-BQ71)/BQ71*100</f>
        <v>5.5545337238872126</v>
      </c>
      <c r="BV99" s="94">
        <f t="shared" ref="BV99:BV108" si="281">(BV71-BR71)/BR71*100</f>
        <v>4.9456009802695124</v>
      </c>
      <c r="BW99" s="94">
        <f t="shared" ref="BW99:BW108" si="282">(BW71-BS71)/BS71*100</f>
        <v>1.7271305355577162</v>
      </c>
      <c r="BX99" s="94">
        <f t="shared" ref="BX99:BX108" si="283">(BX71-BT71)/BT71*100</f>
        <v>-3.8762229700068991</v>
      </c>
      <c r="BY99" s="94">
        <f t="shared" ref="BY99:BY108" si="284">(BY71-BU71)/BU71*100</f>
        <v>-4.2523886228073353</v>
      </c>
      <c r="BZ99" s="94">
        <f t="shared" ref="BZ99:BZ108" si="285">(BZ71-BV71)/BV71*100</f>
        <v>-9.9975203338193808</v>
      </c>
      <c r="CA99" s="94">
        <f t="shared" ref="CA99:CA108" si="286">(CA71-BW71)/BW71*100</f>
        <v>-15.094492310152477</v>
      </c>
      <c r="CB99" s="94">
        <f t="shared" ref="CB99:CB108" si="287">(CB71-BX71)/BX71*100</f>
        <v>-18.835286236791067</v>
      </c>
      <c r="CC99" s="94">
        <f t="shared" ref="CC99:CC108" si="288">(CC71-BY71)/BY71*100</f>
        <v>-27.262732666099694</v>
      </c>
      <c r="CD99" s="94">
        <f t="shared" ref="CD99:CD108" si="289">(CD71-BZ71)/BZ71*100</f>
        <v>-30.259961744192243</v>
      </c>
      <c r="CE99" s="94">
        <f t="shared" ref="CE99:CE108" si="290">(CE71-CA71)/CA71*100</f>
        <v>-29.226342539258198</v>
      </c>
      <c r="CF99" s="94">
        <f t="shared" ref="CF99:CF108" si="291">(CF71-CB71)/CB71*100</f>
        <v>-26.189273761446024</v>
      </c>
      <c r="CG99" s="94">
        <f t="shared" ref="CG99:CG108" si="292">(CG71-CC71)/CC71*100</f>
        <v>-21.041956695793505</v>
      </c>
      <c r="CH99" s="94">
        <f t="shared" ref="CH99:CH108" si="293">(CH71-CD71)/CD71*100</f>
        <v>-18.770265400007176</v>
      </c>
      <c r="CI99" s="94">
        <f t="shared" ref="CI99:CI108" si="294">(CI71-CE71)/CE71*100</f>
        <v>-16.965576607556315</v>
      </c>
      <c r="CJ99" s="94">
        <f t="shared" ref="CJ99:CJ108" si="295">(CJ71-CF71)/CF71*100</f>
        <v>-12.779460768089439</v>
      </c>
      <c r="CK99" s="94">
        <f t="shared" ref="CK99:CK108" si="296">(CK71-CG71)/CG71*100</f>
        <v>-1.3214979242814762</v>
      </c>
      <c r="CL99" s="94">
        <f t="shared" ref="CL99:CL108" si="297">(CL71-CH71)/CH71*100</f>
        <v>12.250055617895809</v>
      </c>
      <c r="CM99" s="94">
        <f t="shared" ref="CM99:CM108" si="298">(CM71-CI71)/CI71*100</f>
        <v>23.990113432272459</v>
      </c>
      <c r="CN99" s="94">
        <f t="shared" ref="CN99:CN108" si="299">(CN71-CJ71)/CJ71*100</f>
        <v>16.859085731204889</v>
      </c>
      <c r="CO99" s="94">
        <f t="shared" ref="CO99:CO108" si="300">(CO71-CK71)/CK71*100</f>
        <v>2.349127939624148</v>
      </c>
      <c r="CP99" s="94">
        <f t="shared" ref="CP99:CP108" si="301">(CP71-CL71)/CL71*100</f>
        <v>-4.2466101773640323</v>
      </c>
      <c r="CQ99" s="94">
        <f t="shared" ref="CQ99:CQ108" si="302">(CQ71-CM71)/CM71*100</f>
        <v>-14.595773776106039</v>
      </c>
      <c r="CR99" s="94">
        <f t="shared" ref="CR99:CR108" si="303">(CR71-CN71)/CN71*100</f>
        <v>-8.1301681379502959</v>
      </c>
      <c r="CS99" s="94">
        <f t="shared" ref="CS99:CS108" si="304">(CS71-CO71)/CO71*100</f>
        <v>-3.0742928315484157</v>
      </c>
      <c r="CT99" s="94">
        <f t="shared" ref="CT99:CT108" si="305">(CT71-CP71)/CP71*100</f>
        <v>-2.8113752623711763</v>
      </c>
      <c r="CU99" s="94">
        <f t="shared" ref="CU99:CU108" si="306">(CU71-CQ71)/CQ71*100</f>
        <v>4.6567595960865491</v>
      </c>
      <c r="CV99" s="94">
        <f t="shared" ref="CV99:CV108" si="307">(CV71-CR71)/CR71*100</f>
        <v>4.4325873338032773</v>
      </c>
      <c r="CW99" s="94">
        <f t="shared" ref="CW99:CW108" si="308">(CW71-CS71)/CS71*100</f>
        <v>7.4324709025953659</v>
      </c>
      <c r="CX99" s="94">
        <f t="shared" ref="CX99:CX108" si="309">(CX71-CT71)/CT71*100</f>
        <v>11.754210420722789</v>
      </c>
      <c r="CY99" s="94">
        <f t="shared" ref="CY99:CY108" si="310">(CY71-CU71)/CU71*100</f>
        <v>14.408009914822534</v>
      </c>
      <c r="CZ99" s="94">
        <f t="shared" ref="CZ99:CZ108" si="311">(CZ71-CV71)/CV71*100</f>
        <v>18.50357146462326</v>
      </c>
      <c r="DA99" s="94">
        <f t="shared" ref="DA99:DA108" si="312">(DA71-CW71)/CW71*100</f>
        <v>20.544550661037782</v>
      </c>
      <c r="DB99" s="94">
        <f t="shared" ref="DB99:DB108" si="313">(DB71-CX71)/CX71*100</f>
        <v>16.28697713391772</v>
      </c>
      <c r="DC99" s="94">
        <f t="shared" ref="DC99:DC108" si="314">(DC71-CY71)/CY71*100</f>
        <v>10.619299628987646</v>
      </c>
      <c r="DD99" s="94">
        <f t="shared" ref="DD99:DD108" si="315">(DD71-CZ71)/CZ71*100</f>
        <v>3.3740302951403058</v>
      </c>
      <c r="DE99" s="94">
        <f t="shared" ref="DE99:DE108" si="316">(DE71-DA71)/DA71*100</f>
        <v>0.10753950464394471</v>
      </c>
      <c r="DF99" s="94">
        <f t="shared" ref="DF99:DF108" si="317">(DF71-DB71)/DB71*100</f>
        <v>1.7424566717483505</v>
      </c>
      <c r="DG99" s="94">
        <f t="shared" ref="DG99:DG108" si="318">(DG71-DC71)/DC71*100</f>
        <v>3.6938889658910679</v>
      </c>
      <c r="DH99" s="94">
        <f t="shared" ref="DH99:DH108" si="319">(DH71-DD71)/DD71*100</f>
        <v>6.2015716055642676</v>
      </c>
      <c r="DI99" s="94">
        <f t="shared" ref="DI99:DI108" si="320">(DI71-DE71)/DE71*100</f>
        <v>6.6782564446233232</v>
      </c>
      <c r="DJ99" s="94">
        <f t="shared" ref="DJ99:DJ108" si="321">(DJ71-DF71)/DF71*100</f>
        <v>8.1272099969843676</v>
      </c>
      <c r="DK99" s="94">
        <f t="shared" ref="DK99:DK108" si="322">(DK71-DG71)/DG71*100</f>
        <v>10.380502520114792</v>
      </c>
      <c r="DL99" s="94">
        <f t="shared" ref="DL99:DL108" si="323">(DL71-DH71)/DH71*100</f>
        <v>9.8046591999702368</v>
      </c>
      <c r="DM99" s="94">
        <f t="shared" ref="DM99:DM108" si="324">(DM71-DI71)/DI71*100</f>
        <v>11.819541068783108</v>
      </c>
      <c r="DN99" s="94">
        <f t="shared" ref="DN99:DN108" si="325">(DN71-DJ71)/DJ71*100</f>
        <v>11.534506301041361</v>
      </c>
      <c r="DO99" s="94">
        <f t="shared" ref="DO99:DO108" si="326">(DO71-DK71)/DK71*100</f>
        <v>9.9300909402104445</v>
      </c>
      <c r="DP99" s="94">
        <f t="shared" ref="DP99:DP108" si="327">(DP71-DL71)/DL71*100</f>
        <v>8.4941510618011176</v>
      </c>
      <c r="DQ99" s="94">
        <f t="shared" ref="DQ99:DQ108" si="328">(DQ71-DM71)/DM71*100</f>
        <v>6.1050102354731646</v>
      </c>
      <c r="DR99" s="94">
        <f t="shared" ref="DR99:DR108" si="329">(DR71-DN71)/DN71*100</f>
        <v>6.3465250454792734</v>
      </c>
    </row>
    <row r="100" spans="1:122" x14ac:dyDescent="0.25">
      <c r="A100" s="8" t="s">
        <v>124</v>
      </c>
      <c r="B100" s="56" t="s">
        <v>156</v>
      </c>
      <c r="C100" s="46" t="s">
        <v>137</v>
      </c>
      <c r="D100" s="8" t="s">
        <v>143</v>
      </c>
      <c r="E100" s="8" t="s">
        <v>147</v>
      </c>
      <c r="F100" s="8" t="s">
        <v>152</v>
      </c>
      <c r="G100" s="8">
        <v>31080</v>
      </c>
      <c r="H100" s="53">
        <v>29676</v>
      </c>
      <c r="I100" s="54">
        <v>43273.413888888892</v>
      </c>
      <c r="J100" s="93"/>
      <c r="K100" s="93"/>
      <c r="L100" s="93"/>
      <c r="M100" s="93"/>
      <c r="N100" s="93"/>
      <c r="O100" s="93"/>
      <c r="P100" s="93"/>
      <c r="Q100" s="94">
        <f t="shared" si="224"/>
        <v>3.8002712285836848</v>
      </c>
      <c r="R100" s="94">
        <f t="shared" si="225"/>
        <v>13.757375209149606</v>
      </c>
      <c r="S100" s="94">
        <f t="shared" si="226"/>
        <v>7.0319836407339533</v>
      </c>
      <c r="T100" s="94">
        <f t="shared" si="227"/>
        <v>1.6471335039417228</v>
      </c>
      <c r="U100" s="94">
        <f t="shared" si="228"/>
        <v>1.2045009236494548</v>
      </c>
      <c r="V100" s="94">
        <f t="shared" si="229"/>
        <v>-2.8588726065714742</v>
      </c>
      <c r="W100" s="94">
        <f t="shared" si="230"/>
        <v>-3.4440666672191735</v>
      </c>
      <c r="X100" s="94">
        <f t="shared" si="231"/>
        <v>4.0706063077640495</v>
      </c>
      <c r="Y100" s="94">
        <f t="shared" si="232"/>
        <v>4.0467485361365263</v>
      </c>
      <c r="Z100" s="94">
        <f t="shared" si="233"/>
        <v>11.511296138537839</v>
      </c>
      <c r="AA100" s="94">
        <f t="shared" si="234"/>
        <v>26.457530605477942</v>
      </c>
      <c r="AB100" s="94">
        <f t="shared" si="235"/>
        <v>25.417635530907596</v>
      </c>
      <c r="AC100" s="94">
        <f t="shared" si="236"/>
        <v>26.348343033010046</v>
      </c>
      <c r="AD100" s="94">
        <f t="shared" si="237"/>
        <v>15.291746264102047</v>
      </c>
      <c r="AE100" s="94">
        <f t="shared" si="238"/>
        <v>-0.19897168213256411</v>
      </c>
      <c r="AF100" s="94">
        <f t="shared" si="239"/>
        <v>-3.3480121484053016</v>
      </c>
      <c r="AG100" s="94">
        <f t="shared" si="240"/>
        <v>-1.2849331678122067</v>
      </c>
      <c r="AH100" s="94">
        <f t="shared" si="241"/>
        <v>9.4834840946871246</v>
      </c>
      <c r="AI100" s="94">
        <f t="shared" si="242"/>
        <v>24.644342463541818</v>
      </c>
      <c r="AJ100" s="94">
        <f t="shared" si="243"/>
        <v>32.491827525050539</v>
      </c>
      <c r="AK100" s="94">
        <f t="shared" si="244"/>
        <v>30.817962354405154</v>
      </c>
      <c r="AL100" s="94">
        <f t="shared" si="245"/>
        <v>27.050826239774938</v>
      </c>
      <c r="AM100" s="94">
        <f t="shared" si="246"/>
        <v>18.718307629750253</v>
      </c>
      <c r="AN100" s="94">
        <f t="shared" si="247"/>
        <v>13.425884760079153</v>
      </c>
      <c r="AO100" s="94">
        <f t="shared" si="248"/>
        <v>16.066540088616787</v>
      </c>
      <c r="AP100" s="94">
        <f t="shared" si="249"/>
        <v>12.450006297523583</v>
      </c>
      <c r="AQ100" s="94">
        <f t="shared" si="250"/>
        <v>14.337627803436643</v>
      </c>
      <c r="AR100" s="94">
        <f t="shared" si="251"/>
        <v>14.553124403633142</v>
      </c>
      <c r="AS100" s="94">
        <f t="shared" si="252"/>
        <v>7.8991210887782461</v>
      </c>
      <c r="AT100" s="94">
        <f t="shared" si="253"/>
        <v>8.2133207435871274</v>
      </c>
      <c r="AU100" s="94">
        <f t="shared" si="254"/>
        <v>6.226396022417096</v>
      </c>
      <c r="AV100" s="94">
        <f t="shared" si="255"/>
        <v>5.7904376821938737</v>
      </c>
      <c r="AW100" s="94">
        <f t="shared" si="256"/>
        <v>6.8254789579308932</v>
      </c>
      <c r="AX100" s="94">
        <f t="shared" si="257"/>
        <v>6.4987460058006432</v>
      </c>
      <c r="AY100" s="94">
        <f t="shared" si="258"/>
        <v>5.6732105859717041</v>
      </c>
      <c r="AZ100" s="94">
        <f t="shared" si="259"/>
        <v>5.9839764884349771</v>
      </c>
      <c r="BA100" s="94">
        <f t="shared" si="260"/>
        <v>8.081944842573332</v>
      </c>
      <c r="BB100" s="94">
        <f t="shared" si="261"/>
        <v>8.0615873687941129</v>
      </c>
      <c r="BC100" s="94">
        <f t="shared" si="262"/>
        <v>7.9122683299649115</v>
      </c>
      <c r="BD100" s="94">
        <f t="shared" si="263"/>
        <v>5.0685140004319376</v>
      </c>
      <c r="BE100" s="94">
        <f t="shared" si="264"/>
        <v>2.0301869997255726</v>
      </c>
      <c r="BF100" s="94">
        <f t="shared" si="265"/>
        <v>3.8816118215310356</v>
      </c>
      <c r="BG100" s="94">
        <f t="shared" si="266"/>
        <v>6.0547906096082755</v>
      </c>
      <c r="BH100" s="94">
        <f t="shared" si="267"/>
        <v>6.3767571246739738</v>
      </c>
      <c r="BI100" s="94">
        <f t="shared" si="268"/>
        <v>7.6270164128533295</v>
      </c>
      <c r="BJ100" s="94">
        <f t="shared" si="269"/>
        <v>2.4025710261944329</v>
      </c>
      <c r="BK100" s="94">
        <f t="shared" si="270"/>
        <v>-0.16516887261525334</v>
      </c>
      <c r="BL100" s="94">
        <f t="shared" si="271"/>
        <v>3.9778607831192727</v>
      </c>
      <c r="BM100" s="94">
        <f t="shared" si="272"/>
        <v>5.3959266854960894</v>
      </c>
      <c r="BN100" s="94">
        <f t="shared" si="273"/>
        <v>8.3392863605210366</v>
      </c>
      <c r="BO100" s="94">
        <f t="shared" si="274"/>
        <v>8.0952572227271649</v>
      </c>
      <c r="BP100" s="94">
        <f t="shared" si="275"/>
        <v>0.86366707429802425</v>
      </c>
      <c r="BQ100" s="94">
        <f t="shared" si="276"/>
        <v>-2.2336593399668891</v>
      </c>
      <c r="BR100" s="94">
        <f t="shared" si="277"/>
        <v>-2.641545692700392</v>
      </c>
      <c r="BS100" s="94">
        <f t="shared" si="278"/>
        <v>-1.9430492142984375</v>
      </c>
      <c r="BT100" s="94">
        <f t="shared" si="279"/>
        <v>3.7109547697441467</v>
      </c>
      <c r="BU100" s="94">
        <f t="shared" si="280"/>
        <v>3.5125330913561119</v>
      </c>
      <c r="BV100" s="94">
        <f t="shared" si="281"/>
        <v>-0.84078974615086921</v>
      </c>
      <c r="BW100" s="94">
        <f t="shared" si="282"/>
        <v>-5.6180831554786756</v>
      </c>
      <c r="BX100" s="94">
        <f t="shared" si="283"/>
        <v>-13.965610782995835</v>
      </c>
      <c r="BY100" s="94">
        <f t="shared" si="284"/>
        <v>-17.686337349359999</v>
      </c>
      <c r="BZ100" s="94">
        <f t="shared" si="285"/>
        <v>-19.681053996073938</v>
      </c>
      <c r="CA100" s="94">
        <f t="shared" si="286"/>
        <v>-23.862318206601202</v>
      </c>
      <c r="CB100" s="94">
        <f t="shared" si="287"/>
        <v>-28.756044899125644</v>
      </c>
      <c r="CC100" s="94">
        <f t="shared" si="288"/>
        <v>-35.417053763589969</v>
      </c>
      <c r="CD100" s="94">
        <f t="shared" si="289"/>
        <v>-40.277800660639997</v>
      </c>
      <c r="CE100" s="94">
        <f t="shared" si="290"/>
        <v>-34.396513834549467</v>
      </c>
      <c r="CF100" s="94">
        <f t="shared" si="291"/>
        <v>-14.770899477684422</v>
      </c>
      <c r="CG100" s="94">
        <f t="shared" si="292"/>
        <v>13.814665179248481</v>
      </c>
      <c r="CH100" s="94">
        <f t="shared" si="293"/>
        <v>46.938005156462744</v>
      </c>
      <c r="CI100" s="94">
        <f t="shared" si="294"/>
        <v>57.654250705612888</v>
      </c>
      <c r="CJ100" s="94">
        <f t="shared" si="295"/>
        <v>43.18652648311987</v>
      </c>
      <c r="CK100" s="94">
        <f t="shared" si="296"/>
        <v>30.212271944775416</v>
      </c>
      <c r="CL100" s="94">
        <f t="shared" si="297"/>
        <v>18.592760741922369</v>
      </c>
      <c r="CM100" s="94">
        <f t="shared" si="298"/>
        <v>12.526125724215756</v>
      </c>
      <c r="CN100" s="94">
        <f t="shared" si="299"/>
        <v>5.3310292610197996</v>
      </c>
      <c r="CO100" s="94">
        <f t="shared" si="300"/>
        <v>-3.5781006884088211</v>
      </c>
      <c r="CP100" s="94">
        <f t="shared" si="301"/>
        <v>-6.2896403603819362</v>
      </c>
      <c r="CQ100" s="94">
        <f t="shared" si="302"/>
        <v>-9.3934406600800902</v>
      </c>
      <c r="CR100" s="94">
        <f t="shared" si="303"/>
        <v>-3.2871600440691333</v>
      </c>
      <c r="CS100" s="94">
        <f t="shared" si="304"/>
        <v>3.9983575235640703</v>
      </c>
      <c r="CT100" s="94">
        <f t="shared" si="305"/>
        <v>6.7602718107270299</v>
      </c>
      <c r="CU100" s="94">
        <f t="shared" si="306"/>
        <v>12.353750897462207</v>
      </c>
      <c r="CV100" s="94">
        <f t="shared" si="307"/>
        <v>10.937372667382974</v>
      </c>
      <c r="CW100" s="94">
        <f t="shared" si="308"/>
        <v>11.3165692148796</v>
      </c>
      <c r="CX100" s="94">
        <f t="shared" si="309"/>
        <v>10.29523968517451</v>
      </c>
      <c r="CY100" s="94">
        <f t="shared" si="310"/>
        <v>7.0979885239018294</v>
      </c>
      <c r="CZ100" s="94">
        <f t="shared" si="311"/>
        <v>4.8909098073693427</v>
      </c>
      <c r="DA100" s="94">
        <f t="shared" si="312"/>
        <v>-1.8816416910463971</v>
      </c>
      <c r="DB100" s="94">
        <f t="shared" si="313"/>
        <v>-7.2880713025230328</v>
      </c>
      <c r="DC100" s="94">
        <f t="shared" si="314"/>
        <v>-10.968374278980491</v>
      </c>
      <c r="DD100" s="94">
        <f t="shared" si="315"/>
        <v>-13.824762605405899</v>
      </c>
      <c r="DE100" s="94">
        <f t="shared" si="316"/>
        <v>-11.936283213048778</v>
      </c>
      <c r="DF100" s="94">
        <f t="shared" si="317"/>
        <v>-6.9546773365205068</v>
      </c>
      <c r="DG100" s="94">
        <f t="shared" si="318"/>
        <v>-2.4216261241742609</v>
      </c>
      <c r="DH100" s="94">
        <f t="shared" si="319"/>
        <v>2.0335473294060424</v>
      </c>
      <c r="DI100" s="94">
        <f t="shared" si="320"/>
        <v>3.5420088812570181</v>
      </c>
      <c r="DJ100" s="94">
        <f t="shared" si="321"/>
        <v>1.5931251857383402</v>
      </c>
      <c r="DK100" s="94">
        <f t="shared" si="322"/>
        <v>-0.59633128473510311</v>
      </c>
      <c r="DL100" s="94">
        <f t="shared" si="323"/>
        <v>-2.1273065801224544</v>
      </c>
      <c r="DM100" s="94">
        <f t="shared" si="324"/>
        <v>-1.4127411927197433</v>
      </c>
      <c r="DN100" s="94">
        <f t="shared" si="325"/>
        <v>1.6413463318899406</v>
      </c>
      <c r="DO100" s="94">
        <f t="shared" si="326"/>
        <v>3.2771589118308104</v>
      </c>
      <c r="DP100" s="94">
        <f t="shared" si="327"/>
        <v>1.8833893367173185</v>
      </c>
      <c r="DQ100" s="94">
        <f t="shared" si="328"/>
        <v>-2.2310960147915577</v>
      </c>
      <c r="DR100" s="94">
        <f t="shared" si="329"/>
        <v>-11.571096404033831</v>
      </c>
    </row>
    <row r="101" spans="1:122" x14ac:dyDescent="0.25">
      <c r="A101" s="8" t="s">
        <v>125</v>
      </c>
      <c r="B101" s="56" t="s">
        <v>157</v>
      </c>
      <c r="C101" s="46" t="s">
        <v>137</v>
      </c>
      <c r="D101" s="8" t="s">
        <v>143</v>
      </c>
      <c r="E101" s="8" t="s">
        <v>147</v>
      </c>
      <c r="F101" s="8" t="s">
        <v>152</v>
      </c>
      <c r="G101" s="8">
        <v>16980</v>
      </c>
      <c r="H101" s="53">
        <v>29676</v>
      </c>
      <c r="I101" s="54">
        <v>43273.413194444445</v>
      </c>
      <c r="J101" s="93"/>
      <c r="K101" s="93"/>
      <c r="L101" s="93"/>
      <c r="M101" s="93"/>
      <c r="N101" s="93"/>
      <c r="O101" s="93"/>
      <c r="P101" s="93"/>
      <c r="Q101" s="94">
        <f t="shared" si="224"/>
        <v>2.4547273986886884</v>
      </c>
      <c r="R101" s="94">
        <f t="shared" si="225"/>
        <v>8.7508104710934749</v>
      </c>
      <c r="S101" s="94">
        <f t="shared" si="226"/>
        <v>6.7251440049176718</v>
      </c>
      <c r="T101" s="94">
        <f t="shared" si="227"/>
        <v>9.6915818515643437</v>
      </c>
      <c r="U101" s="94">
        <f t="shared" si="228"/>
        <v>16.566938228849338</v>
      </c>
      <c r="V101" s="94">
        <f t="shared" si="229"/>
        <v>13.584695783006968</v>
      </c>
      <c r="W101" s="94">
        <f t="shared" si="230"/>
        <v>15.851419452164903</v>
      </c>
      <c r="X101" s="94">
        <f t="shared" si="231"/>
        <v>14.755880837800603</v>
      </c>
      <c r="Y101" s="94">
        <f t="shared" si="232"/>
        <v>9.7149089576481735</v>
      </c>
      <c r="Z101" s="94">
        <f t="shared" si="233"/>
        <v>10.762870941679989</v>
      </c>
      <c r="AA101" s="94">
        <f t="shared" si="234"/>
        <v>8.6568201420052766</v>
      </c>
      <c r="AB101" s="94">
        <f t="shared" si="235"/>
        <v>6.5920659952292739</v>
      </c>
      <c r="AC101" s="94">
        <f t="shared" si="236"/>
        <v>0.72303511952500898</v>
      </c>
      <c r="AD101" s="94">
        <f t="shared" si="237"/>
        <v>-5.5002943194067502</v>
      </c>
      <c r="AE101" s="94">
        <f t="shared" si="238"/>
        <v>-8.7805174889304691</v>
      </c>
      <c r="AF101" s="94">
        <f t="shared" si="239"/>
        <v>-7.5192691072976992</v>
      </c>
      <c r="AG101" s="94">
        <f t="shared" si="240"/>
        <v>-2.37429927330263</v>
      </c>
      <c r="AH101" s="94">
        <f t="shared" si="241"/>
        <v>3.6455447019717315</v>
      </c>
      <c r="AI101" s="94">
        <f t="shared" si="242"/>
        <v>11.009024171622988</v>
      </c>
      <c r="AJ101" s="94">
        <f t="shared" si="243"/>
        <v>9.8991216034094656</v>
      </c>
      <c r="AK101" s="94">
        <f t="shared" si="244"/>
        <v>8.0940782558373154</v>
      </c>
      <c r="AL101" s="94">
        <f t="shared" si="245"/>
        <v>8.3661987500208532</v>
      </c>
      <c r="AM101" s="94">
        <f t="shared" si="246"/>
        <v>3.912993121436767</v>
      </c>
      <c r="AN101" s="94">
        <f t="shared" si="247"/>
        <v>5.3250342725771143</v>
      </c>
      <c r="AO101" s="94">
        <f t="shared" si="248"/>
        <v>8.1966340439889507</v>
      </c>
      <c r="AP101" s="94">
        <f t="shared" si="249"/>
        <v>10.55074244757151</v>
      </c>
      <c r="AQ101" s="94">
        <f t="shared" si="250"/>
        <v>16.579489363444218</v>
      </c>
      <c r="AR101" s="94">
        <f t="shared" si="251"/>
        <v>18.585856641278681</v>
      </c>
      <c r="AS101" s="94">
        <f t="shared" si="252"/>
        <v>19.500737350262849</v>
      </c>
      <c r="AT101" s="94">
        <f t="shared" si="253"/>
        <v>15.954841689122453</v>
      </c>
      <c r="AU101" s="94">
        <f t="shared" si="254"/>
        <v>9.4468325407417169</v>
      </c>
      <c r="AV101" s="94">
        <f t="shared" si="255"/>
        <v>5.7327537960479891</v>
      </c>
      <c r="AW101" s="94">
        <f t="shared" si="256"/>
        <v>-0.48878669555825915</v>
      </c>
      <c r="AX101" s="94">
        <f t="shared" si="257"/>
        <v>-1.6482462358414218</v>
      </c>
      <c r="AY101" s="94">
        <f t="shared" si="258"/>
        <v>0.24046820086472087</v>
      </c>
      <c r="AZ101" s="94">
        <f t="shared" si="259"/>
        <v>0.13779529802021148</v>
      </c>
      <c r="BA101" s="94">
        <f t="shared" si="260"/>
        <v>2.6198728592905201</v>
      </c>
      <c r="BB101" s="94">
        <f t="shared" si="261"/>
        <v>1.8861419255518974</v>
      </c>
      <c r="BC101" s="94">
        <f t="shared" si="262"/>
        <v>0.60719972198083405</v>
      </c>
      <c r="BD101" s="94">
        <f t="shared" si="263"/>
        <v>1.1299698760082182</v>
      </c>
      <c r="BE101" s="94">
        <f t="shared" si="264"/>
        <v>1.9453202211848848</v>
      </c>
      <c r="BF101" s="94">
        <f t="shared" si="265"/>
        <v>5.4374982618442473</v>
      </c>
      <c r="BG101" s="94">
        <f t="shared" si="266"/>
        <v>6.1691277531960704</v>
      </c>
      <c r="BH101" s="94">
        <f t="shared" si="267"/>
        <v>7.2513170811456167</v>
      </c>
      <c r="BI101" s="94">
        <f t="shared" si="268"/>
        <v>9.2369134860408195</v>
      </c>
      <c r="BJ101" s="94">
        <f t="shared" si="269"/>
        <v>7.6329785469930007</v>
      </c>
      <c r="BK101" s="94">
        <f t="shared" si="270"/>
        <v>7.8276051593508518</v>
      </c>
      <c r="BL101" s="94">
        <f t="shared" si="271"/>
        <v>8.6355794229785587</v>
      </c>
      <c r="BM101" s="94">
        <f t="shared" si="272"/>
        <v>6.4170222574791618</v>
      </c>
      <c r="BN101" s="94">
        <f t="shared" si="273"/>
        <v>6.1366786579104522</v>
      </c>
      <c r="BO101" s="94">
        <f t="shared" si="274"/>
        <v>9.6167115610570182</v>
      </c>
      <c r="BP101" s="94">
        <f t="shared" si="275"/>
        <v>9.3653908982209</v>
      </c>
      <c r="BQ101" s="94">
        <f t="shared" si="276"/>
        <v>11.450559731488005</v>
      </c>
      <c r="BR101" s="94">
        <f t="shared" si="277"/>
        <v>11.530891760380884</v>
      </c>
      <c r="BS101" s="94">
        <f t="shared" si="278"/>
        <v>7.5633384707479543</v>
      </c>
      <c r="BT101" s="94">
        <f t="shared" si="279"/>
        <v>7.288821356584446</v>
      </c>
      <c r="BU101" s="94">
        <f t="shared" si="280"/>
        <v>6.0838450435555265</v>
      </c>
      <c r="BV101" s="94">
        <f t="shared" si="281"/>
        <v>5.7725028563366685</v>
      </c>
      <c r="BW101" s="94">
        <f t="shared" si="282"/>
        <v>3.7032316950190545</v>
      </c>
      <c r="BX101" s="94">
        <f t="shared" si="283"/>
        <v>-2.5380194372403184</v>
      </c>
      <c r="BY101" s="94">
        <f t="shared" si="284"/>
        <v>-9.3690421653730294</v>
      </c>
      <c r="BZ101" s="94">
        <f t="shared" si="285"/>
        <v>-16.199595917457977</v>
      </c>
      <c r="CA101" s="94">
        <f t="shared" si="286"/>
        <v>-21.509829751067038</v>
      </c>
      <c r="CB101" s="94">
        <f t="shared" si="287"/>
        <v>-24.225905062691051</v>
      </c>
      <c r="CC101" s="94">
        <f t="shared" si="288"/>
        <v>-28.718811579821775</v>
      </c>
      <c r="CD101" s="94">
        <f t="shared" si="289"/>
        <v>-31.748633907605665</v>
      </c>
      <c r="CE101" s="94">
        <f t="shared" si="290"/>
        <v>-34.117663282756318</v>
      </c>
      <c r="CF101" s="94">
        <f t="shared" si="291"/>
        <v>-34.336549960022431</v>
      </c>
      <c r="CG101" s="94">
        <f t="shared" si="292"/>
        <v>-31.920252330880821</v>
      </c>
      <c r="CH101" s="94">
        <f t="shared" si="293"/>
        <v>-28.632500239228477</v>
      </c>
      <c r="CI101" s="94">
        <f t="shared" si="294"/>
        <v>-23.171293130175698</v>
      </c>
      <c r="CJ101" s="94">
        <f t="shared" si="295"/>
        <v>-14.993210246182226</v>
      </c>
      <c r="CK101" s="94">
        <f t="shared" si="296"/>
        <v>3.5134025479332802</v>
      </c>
      <c r="CL101" s="94">
        <f t="shared" si="297"/>
        <v>17.162950089763179</v>
      </c>
      <c r="CM101" s="94">
        <f t="shared" si="298"/>
        <v>31.981756050398154</v>
      </c>
      <c r="CN101" s="94">
        <f t="shared" si="299"/>
        <v>21.846478263281728</v>
      </c>
      <c r="CO101" s="94">
        <f t="shared" si="300"/>
        <v>-0.82964197264186279</v>
      </c>
      <c r="CP101" s="94">
        <f t="shared" si="301"/>
        <v>-7.4274020605208708</v>
      </c>
      <c r="CQ101" s="94">
        <f t="shared" si="302"/>
        <v>-18.247169212722241</v>
      </c>
      <c r="CR101" s="94">
        <f t="shared" si="303"/>
        <v>-7.4906822907719741</v>
      </c>
      <c r="CS101" s="94">
        <f t="shared" si="304"/>
        <v>7.9790878305816211</v>
      </c>
      <c r="CT101" s="94">
        <f t="shared" si="305"/>
        <v>15.526021136288829</v>
      </c>
      <c r="CU101" s="94">
        <f t="shared" si="306"/>
        <v>28.376544976186697</v>
      </c>
      <c r="CV101" s="94">
        <f t="shared" si="307"/>
        <v>28.141221760818841</v>
      </c>
      <c r="CW101" s="94">
        <f t="shared" si="308"/>
        <v>28.570165985868307</v>
      </c>
      <c r="CX101" s="94">
        <f t="shared" si="309"/>
        <v>30.984488172884404</v>
      </c>
      <c r="CY101" s="94">
        <f t="shared" si="310"/>
        <v>32.762294889083414</v>
      </c>
      <c r="CZ101" s="94">
        <f t="shared" si="311"/>
        <v>34.023467305341356</v>
      </c>
      <c r="DA101" s="94">
        <f t="shared" si="312"/>
        <v>27.677310645718201</v>
      </c>
      <c r="DB101" s="94">
        <f t="shared" si="313"/>
        <v>15.862474584905939</v>
      </c>
      <c r="DC101" s="94">
        <f t="shared" si="314"/>
        <v>5.3787870255074388</v>
      </c>
      <c r="DD101" s="94">
        <f t="shared" si="315"/>
        <v>-3.9527978375065729</v>
      </c>
      <c r="DE101" s="94">
        <f t="shared" si="316"/>
        <v>-6.4508834445330692</v>
      </c>
      <c r="DF101" s="94">
        <f t="shared" si="317"/>
        <v>-2.5369668197891011</v>
      </c>
      <c r="DG101" s="94">
        <f t="shared" si="318"/>
        <v>2.0787089391840983</v>
      </c>
      <c r="DH101" s="94">
        <f t="shared" si="319"/>
        <v>5.5210959516761138</v>
      </c>
      <c r="DI101" s="94">
        <f t="shared" si="320"/>
        <v>6.9736112985005931</v>
      </c>
      <c r="DJ101" s="94">
        <f t="shared" si="321"/>
        <v>6.1573059350548602</v>
      </c>
      <c r="DK101" s="94">
        <f t="shared" si="322"/>
        <v>5.6567631541558088</v>
      </c>
      <c r="DL101" s="94">
        <f t="shared" si="323"/>
        <v>5.8003829450394457</v>
      </c>
      <c r="DM101" s="94">
        <f t="shared" si="324"/>
        <v>7.3125382954035656</v>
      </c>
      <c r="DN101" s="94">
        <f t="shared" si="325"/>
        <v>5.8424476549422435</v>
      </c>
      <c r="DO101" s="94">
        <f t="shared" si="326"/>
        <v>3.1849628179645117</v>
      </c>
      <c r="DP101" s="94">
        <f t="shared" si="327"/>
        <v>1.7091126294733594</v>
      </c>
      <c r="DQ101" s="94">
        <f t="shared" si="328"/>
        <v>3.1035225050927471</v>
      </c>
      <c r="DR101" s="94">
        <f t="shared" si="329"/>
        <v>6.2606974417732779</v>
      </c>
    </row>
    <row r="102" spans="1:122" x14ac:dyDescent="0.25">
      <c r="A102" s="8" t="s">
        <v>126</v>
      </c>
      <c r="B102" s="56" t="s">
        <v>158</v>
      </c>
      <c r="C102" s="46" t="s">
        <v>137</v>
      </c>
      <c r="D102" s="8" t="s">
        <v>143</v>
      </c>
      <c r="E102" s="8" t="s">
        <v>147</v>
      </c>
      <c r="F102" s="8" t="s">
        <v>152</v>
      </c>
      <c r="G102" s="8">
        <v>37980</v>
      </c>
      <c r="H102" s="53">
        <v>29676</v>
      </c>
      <c r="I102" s="54">
        <v>43273.413888888892</v>
      </c>
      <c r="J102" s="93"/>
      <c r="K102" s="93"/>
      <c r="L102" s="93"/>
      <c r="M102" s="93"/>
      <c r="N102" s="93"/>
      <c r="O102" s="93"/>
      <c r="P102" s="93"/>
      <c r="Q102" s="94">
        <f t="shared" si="224"/>
        <v>1.3204939941875828</v>
      </c>
      <c r="R102" s="94">
        <f t="shared" si="225"/>
        <v>7.3116723164711139</v>
      </c>
      <c r="S102" s="94">
        <f t="shared" si="226"/>
        <v>10.464281066699657</v>
      </c>
      <c r="T102" s="94">
        <f t="shared" si="227"/>
        <v>11.162779380630996</v>
      </c>
      <c r="U102" s="94">
        <f t="shared" si="228"/>
        <v>15.190257348836891</v>
      </c>
      <c r="V102" s="94">
        <f t="shared" si="229"/>
        <v>12.187968458814694</v>
      </c>
      <c r="W102" s="94">
        <f t="shared" si="230"/>
        <v>10.23557801408082</v>
      </c>
      <c r="X102" s="94">
        <f t="shared" si="231"/>
        <v>11.452323467068766</v>
      </c>
      <c r="Y102" s="94">
        <f t="shared" si="232"/>
        <v>5.7976456219706973</v>
      </c>
      <c r="Z102" s="94">
        <f t="shared" si="233"/>
        <v>7.786598189778891</v>
      </c>
      <c r="AA102" s="94">
        <f t="shared" si="234"/>
        <v>8.1154862342006702</v>
      </c>
      <c r="AB102" s="94">
        <f t="shared" si="235"/>
        <v>7.8541807560020658</v>
      </c>
      <c r="AC102" s="94">
        <f t="shared" si="236"/>
        <v>3.5903454693212362</v>
      </c>
      <c r="AD102" s="94">
        <f t="shared" si="237"/>
        <v>-0.79399796744124473</v>
      </c>
      <c r="AE102" s="94">
        <f t="shared" si="238"/>
        <v>-2.0958717095092236</v>
      </c>
      <c r="AF102" s="94">
        <f t="shared" si="239"/>
        <v>-2.603532706110526</v>
      </c>
      <c r="AG102" s="94">
        <f t="shared" si="240"/>
        <v>6.5847648768107616</v>
      </c>
      <c r="AH102" s="94">
        <f t="shared" si="241"/>
        <v>10.756928804511997</v>
      </c>
      <c r="AI102" s="94">
        <f t="shared" si="242"/>
        <v>18.273253509995556</v>
      </c>
      <c r="AJ102" s="94">
        <f t="shared" si="243"/>
        <v>11.756571358693526</v>
      </c>
      <c r="AK102" s="94">
        <f t="shared" si="244"/>
        <v>2.2776923485487721</v>
      </c>
      <c r="AL102" s="94">
        <f t="shared" si="245"/>
        <v>-0.54952865901578662</v>
      </c>
      <c r="AM102" s="94">
        <f t="shared" si="246"/>
        <v>-10.654085344444582</v>
      </c>
      <c r="AN102" s="94">
        <f t="shared" si="247"/>
        <v>-4.9458283007994099</v>
      </c>
      <c r="AO102" s="94">
        <f t="shared" si="248"/>
        <v>0.12919773940345208</v>
      </c>
      <c r="AP102" s="94">
        <f t="shared" si="249"/>
        <v>3.7531100475376347</v>
      </c>
      <c r="AQ102" s="94">
        <f t="shared" si="250"/>
        <v>9.7930755096424829</v>
      </c>
      <c r="AR102" s="94">
        <f t="shared" si="251"/>
        <v>6.9798074002211958</v>
      </c>
      <c r="AS102" s="94">
        <f t="shared" si="252"/>
        <v>4.4128373003423427</v>
      </c>
      <c r="AT102" s="94">
        <f t="shared" si="253"/>
        <v>-0.25477578066268008</v>
      </c>
      <c r="AU102" s="94">
        <f t="shared" si="254"/>
        <v>-0.47159608776314715</v>
      </c>
      <c r="AV102" s="94">
        <f t="shared" si="255"/>
        <v>0.3292716994610605</v>
      </c>
      <c r="AW102" s="94">
        <f t="shared" si="256"/>
        <v>-1.0379536239590874</v>
      </c>
      <c r="AX102" s="94">
        <f t="shared" si="257"/>
        <v>0.72403197594213942</v>
      </c>
      <c r="AY102" s="94">
        <f t="shared" si="258"/>
        <v>-0.25153789110710156</v>
      </c>
      <c r="AZ102" s="94">
        <f t="shared" si="259"/>
        <v>-0.12563819369328547</v>
      </c>
      <c r="BA102" s="94">
        <f t="shared" si="260"/>
        <v>3.6998537336422403</v>
      </c>
      <c r="BB102" s="94">
        <f t="shared" si="261"/>
        <v>4.2070142748877331</v>
      </c>
      <c r="BC102" s="94">
        <f t="shared" si="262"/>
        <v>4.1384042344480028</v>
      </c>
      <c r="BD102" s="94">
        <f t="shared" si="263"/>
        <v>3.002241700517422</v>
      </c>
      <c r="BE102" s="94">
        <f t="shared" si="264"/>
        <v>1.320707719239393</v>
      </c>
      <c r="BF102" s="94">
        <f t="shared" si="265"/>
        <v>4.0561694743124166</v>
      </c>
      <c r="BG102" s="94">
        <f t="shared" si="266"/>
        <v>6.5152348747445572</v>
      </c>
      <c r="BH102" s="94">
        <f t="shared" si="267"/>
        <v>6.3621646447481748</v>
      </c>
      <c r="BI102" s="94">
        <f t="shared" si="268"/>
        <v>7.3741679760442267</v>
      </c>
      <c r="BJ102" s="94">
        <f t="shared" si="269"/>
        <v>4.839250474389897</v>
      </c>
      <c r="BK102" s="94">
        <f t="shared" si="270"/>
        <v>3.3486400695080696</v>
      </c>
      <c r="BL102" s="94">
        <f t="shared" si="271"/>
        <v>9.6595818851889508</v>
      </c>
      <c r="BM102" s="94">
        <f t="shared" si="272"/>
        <v>11.41145305860633</v>
      </c>
      <c r="BN102" s="94">
        <f t="shared" si="273"/>
        <v>13.479473726399394</v>
      </c>
      <c r="BO102" s="94">
        <f t="shared" si="274"/>
        <v>16.620039834486629</v>
      </c>
      <c r="BP102" s="94">
        <f t="shared" si="275"/>
        <v>12.118185134092794</v>
      </c>
      <c r="BQ102" s="94">
        <f t="shared" si="276"/>
        <v>11.34641672694358</v>
      </c>
      <c r="BR102" s="94">
        <f t="shared" si="277"/>
        <v>8.5138227845217855</v>
      </c>
      <c r="BS102" s="94">
        <f t="shared" si="278"/>
        <v>6.5701145295156209</v>
      </c>
      <c r="BT102" s="94">
        <f t="shared" si="279"/>
        <v>7.0314615104705744</v>
      </c>
      <c r="BU102" s="94">
        <f t="shared" si="280"/>
        <v>5.5741682674369617</v>
      </c>
      <c r="BV102" s="94">
        <f t="shared" si="281"/>
        <v>5.4979785997944495</v>
      </c>
      <c r="BW102" s="94">
        <f t="shared" si="282"/>
        <v>2.5946398374710071</v>
      </c>
      <c r="BX102" s="94">
        <f t="shared" si="283"/>
        <v>-3.5098593875983499</v>
      </c>
      <c r="BY102" s="94">
        <f t="shared" si="284"/>
        <v>-6.597077106656708</v>
      </c>
      <c r="BZ102" s="94">
        <f t="shared" si="285"/>
        <v>-9.9535074836936523</v>
      </c>
      <c r="CA102" s="94">
        <f t="shared" si="286"/>
        <v>-15.230095745748805</v>
      </c>
      <c r="CB102" s="94">
        <f t="shared" si="287"/>
        <v>-17.3164975353728</v>
      </c>
      <c r="CC102" s="94">
        <f t="shared" si="288"/>
        <v>-23.03967855029639</v>
      </c>
      <c r="CD102" s="94">
        <f t="shared" si="289"/>
        <v>-25.683438164337772</v>
      </c>
      <c r="CE102" s="94">
        <f t="shared" si="290"/>
        <v>-24.619087711683189</v>
      </c>
      <c r="CF102" s="94">
        <f t="shared" si="291"/>
        <v>-23.842639736407385</v>
      </c>
      <c r="CG102" s="94">
        <f t="shared" si="292"/>
        <v>-21.954207369278517</v>
      </c>
      <c r="CH102" s="94">
        <f t="shared" si="293"/>
        <v>-22.311987378243092</v>
      </c>
      <c r="CI102" s="94">
        <f t="shared" si="294"/>
        <v>-21.689659892886048</v>
      </c>
      <c r="CJ102" s="94">
        <f t="shared" si="295"/>
        <v>-15.889682499925353</v>
      </c>
      <c r="CK102" s="94">
        <f t="shared" si="296"/>
        <v>-2.9236830647551315</v>
      </c>
      <c r="CL102" s="94">
        <f t="shared" si="297"/>
        <v>7.3979128678751715</v>
      </c>
      <c r="CM102" s="94">
        <f t="shared" si="298"/>
        <v>18.826961058089665</v>
      </c>
      <c r="CN102" s="94">
        <f t="shared" si="299"/>
        <v>8.4580734757099965</v>
      </c>
      <c r="CO102" s="94">
        <f t="shared" si="300"/>
        <v>-6.9354314220884588</v>
      </c>
      <c r="CP102" s="94">
        <f t="shared" si="301"/>
        <v>-10.881002651226515</v>
      </c>
      <c r="CQ102" s="94">
        <f t="shared" si="302"/>
        <v>-21.437038647679497</v>
      </c>
      <c r="CR102" s="94">
        <f t="shared" si="303"/>
        <v>-11.48932854611734</v>
      </c>
      <c r="CS102" s="94">
        <f t="shared" si="304"/>
        <v>-1.3190153525822312</v>
      </c>
      <c r="CT102" s="94">
        <f t="shared" si="305"/>
        <v>5.1218756505933429</v>
      </c>
      <c r="CU102" s="94">
        <f t="shared" si="306"/>
        <v>18.496049282088698</v>
      </c>
      <c r="CV102" s="94">
        <f t="shared" si="307"/>
        <v>17.328287244970433</v>
      </c>
      <c r="CW102" s="94">
        <f t="shared" si="308"/>
        <v>18.891354310554657</v>
      </c>
      <c r="CX102" s="94">
        <f t="shared" si="309"/>
        <v>18.121023876884205</v>
      </c>
      <c r="CY102" s="94">
        <f t="shared" si="310"/>
        <v>17.195643451466594</v>
      </c>
      <c r="CZ102" s="94">
        <f t="shared" si="311"/>
        <v>17.958090945155973</v>
      </c>
      <c r="DA102" s="94">
        <f t="shared" si="312"/>
        <v>13.817090140418619</v>
      </c>
      <c r="DB102" s="94">
        <f t="shared" si="313"/>
        <v>7.4959209135372147</v>
      </c>
      <c r="DC102" s="94">
        <f t="shared" si="314"/>
        <v>2.0544990710805444</v>
      </c>
      <c r="DD102" s="94">
        <f t="shared" si="315"/>
        <v>-1.9291085596469904</v>
      </c>
      <c r="DE102" s="94">
        <f t="shared" si="316"/>
        <v>0.49635396419713984</v>
      </c>
      <c r="DF102" s="94">
        <f t="shared" si="317"/>
        <v>5.9063402507906293</v>
      </c>
      <c r="DG102" s="94">
        <f t="shared" si="318"/>
        <v>11.763436559380146</v>
      </c>
      <c r="DH102" s="94">
        <f t="shared" si="319"/>
        <v>15.195222967530778</v>
      </c>
      <c r="DI102" s="94">
        <f t="shared" si="320"/>
        <v>13.662097491587865</v>
      </c>
      <c r="DJ102" s="94">
        <f t="shared" si="321"/>
        <v>13.627552209500632</v>
      </c>
      <c r="DK102" s="94">
        <f t="shared" si="322"/>
        <v>13.324862366123755</v>
      </c>
      <c r="DL102" s="94">
        <f t="shared" si="323"/>
        <v>10.456827827503165</v>
      </c>
      <c r="DM102" s="94">
        <f t="shared" si="324"/>
        <v>11.93640562920457</v>
      </c>
      <c r="DN102" s="94">
        <f t="shared" si="325"/>
        <v>11.166588351922014</v>
      </c>
      <c r="DO102" s="94">
        <f t="shared" si="326"/>
        <v>7.1538433143743667</v>
      </c>
      <c r="DP102" s="94">
        <f t="shared" si="327"/>
        <v>5.7273795629742086</v>
      </c>
      <c r="DQ102" s="94">
        <f t="shared" si="328"/>
        <v>0.86563778186745444</v>
      </c>
      <c r="DR102" s="94">
        <f t="shared" si="329"/>
        <v>-2.8966351308295515</v>
      </c>
    </row>
    <row r="103" spans="1:122" x14ac:dyDescent="0.25">
      <c r="A103" s="8" t="s">
        <v>127</v>
      </c>
      <c r="B103" s="56" t="s">
        <v>159</v>
      </c>
      <c r="C103" s="46" t="s">
        <v>137</v>
      </c>
      <c r="D103" s="8" t="s">
        <v>143</v>
      </c>
      <c r="E103" s="8" t="s">
        <v>147</v>
      </c>
      <c r="F103" s="8" t="s">
        <v>152</v>
      </c>
      <c r="G103" s="8">
        <v>19820</v>
      </c>
      <c r="H103" s="53">
        <v>29676</v>
      </c>
      <c r="I103" s="54">
        <v>43273.413194444445</v>
      </c>
      <c r="J103" s="93"/>
      <c r="K103" s="93"/>
      <c r="L103" s="93"/>
      <c r="M103" s="93"/>
      <c r="N103" s="93"/>
      <c r="O103" s="93"/>
      <c r="P103" s="93"/>
      <c r="Q103" s="94">
        <f t="shared" si="224"/>
        <v>4.4455068456339317</v>
      </c>
      <c r="R103" s="94">
        <f t="shared" si="225"/>
        <v>10.372345417570807</v>
      </c>
      <c r="S103" s="94">
        <f t="shared" si="226"/>
        <v>7.9551714605761843</v>
      </c>
      <c r="T103" s="94">
        <f t="shared" si="227"/>
        <v>11.334446006500128</v>
      </c>
      <c r="U103" s="94">
        <f t="shared" si="228"/>
        <v>14.95020798952342</v>
      </c>
      <c r="V103" s="94">
        <f t="shared" si="229"/>
        <v>8.5500878656751453</v>
      </c>
      <c r="W103" s="94">
        <f t="shared" si="230"/>
        <v>7.0054208750520512</v>
      </c>
      <c r="X103" s="94">
        <f t="shared" si="231"/>
        <v>2.0569514603117858</v>
      </c>
      <c r="Y103" s="94">
        <f t="shared" si="232"/>
        <v>-0.68562291346475046</v>
      </c>
      <c r="Z103" s="94">
        <f t="shared" si="233"/>
        <v>3.5904361989037383</v>
      </c>
      <c r="AA103" s="94">
        <f t="shared" si="234"/>
        <v>10.26920085622322</v>
      </c>
      <c r="AB103" s="94">
        <f t="shared" si="235"/>
        <v>10.692088878930901</v>
      </c>
      <c r="AC103" s="94">
        <f t="shared" si="236"/>
        <v>4.7199808819215017</v>
      </c>
      <c r="AD103" s="94">
        <f t="shared" si="237"/>
        <v>0.15535735228145706</v>
      </c>
      <c r="AE103" s="94">
        <f t="shared" si="238"/>
        <v>-6.3002684301310437</v>
      </c>
      <c r="AF103" s="94">
        <f t="shared" si="239"/>
        <v>-5.1043063323534454</v>
      </c>
      <c r="AG103" s="94">
        <f t="shared" si="240"/>
        <v>0.56673366337989217</v>
      </c>
      <c r="AH103" s="94">
        <f t="shared" si="241"/>
        <v>5.1331876868193449</v>
      </c>
      <c r="AI103" s="94">
        <f t="shared" si="242"/>
        <v>8.3106239053614104</v>
      </c>
      <c r="AJ103" s="94">
        <f t="shared" si="243"/>
        <v>7.5402496746003331</v>
      </c>
      <c r="AK103" s="94">
        <f t="shared" si="244"/>
        <v>4.477760604839113</v>
      </c>
      <c r="AL103" s="94">
        <f t="shared" si="245"/>
        <v>2.1069503971917407</v>
      </c>
      <c r="AM103" s="94">
        <f t="shared" si="246"/>
        <v>1.0921212831062257</v>
      </c>
      <c r="AN103" s="94">
        <f t="shared" si="247"/>
        <v>1.0552303845168847</v>
      </c>
      <c r="AO103" s="94">
        <f t="shared" si="248"/>
        <v>3.7912471276108541</v>
      </c>
      <c r="AP103" s="94">
        <f t="shared" si="249"/>
        <v>6.1133043608331308</v>
      </c>
      <c r="AQ103" s="94">
        <f t="shared" si="250"/>
        <v>10.538246069750217</v>
      </c>
      <c r="AR103" s="94">
        <f t="shared" si="251"/>
        <v>14.315256312540061</v>
      </c>
      <c r="AS103" s="94">
        <f t="shared" si="252"/>
        <v>13.974483471774313</v>
      </c>
      <c r="AT103" s="94">
        <f t="shared" si="253"/>
        <v>10.32478394294051</v>
      </c>
      <c r="AU103" s="94">
        <f t="shared" si="254"/>
        <v>5.8131615375863808</v>
      </c>
      <c r="AV103" s="94">
        <f t="shared" si="255"/>
        <v>1.1670576431585256</v>
      </c>
      <c r="AW103" s="94">
        <f t="shared" si="256"/>
        <v>-2.9278579087340075</v>
      </c>
      <c r="AX103" s="94">
        <f t="shared" si="257"/>
        <v>-0.96866919382081262</v>
      </c>
      <c r="AY103" s="94">
        <f t="shared" si="258"/>
        <v>-3.8442032341388472</v>
      </c>
      <c r="AZ103" s="94">
        <f t="shared" si="259"/>
        <v>-5.8093946615796375</v>
      </c>
      <c r="BA103" s="94">
        <f t="shared" si="260"/>
        <v>-4.7798361153755327</v>
      </c>
      <c r="BB103" s="94">
        <f t="shared" si="261"/>
        <v>-6.6154210649021827</v>
      </c>
      <c r="BC103" s="94">
        <f t="shared" si="262"/>
        <v>-5.9637623514556255</v>
      </c>
      <c r="BD103" s="94">
        <f t="shared" si="263"/>
        <v>-2.753780178770489</v>
      </c>
      <c r="BE103" s="94">
        <f t="shared" si="264"/>
        <v>-1.762861381494794</v>
      </c>
      <c r="BF103" s="94">
        <f t="shared" si="265"/>
        <v>0.5449542939588693</v>
      </c>
      <c r="BG103" s="94">
        <f t="shared" si="266"/>
        <v>7.3636114435134168</v>
      </c>
      <c r="BH103" s="94">
        <f t="shared" si="267"/>
        <v>5.0527576104849592</v>
      </c>
      <c r="BI103" s="94">
        <f t="shared" si="268"/>
        <v>6.1850493650288287</v>
      </c>
      <c r="BJ103" s="94">
        <f t="shared" si="269"/>
        <v>4.5541802824674447</v>
      </c>
      <c r="BK103" s="94">
        <f t="shared" si="270"/>
        <v>-0.50579592288444908</v>
      </c>
      <c r="BL103" s="94">
        <f t="shared" si="271"/>
        <v>5.5374774873484442</v>
      </c>
      <c r="BM103" s="94">
        <f t="shared" si="272"/>
        <v>7.5483773180348352</v>
      </c>
      <c r="BN103" s="94">
        <f t="shared" si="273"/>
        <v>5.5605848527060902</v>
      </c>
      <c r="BO103" s="94">
        <f t="shared" si="274"/>
        <v>8.5054666690105094</v>
      </c>
      <c r="BP103" s="94">
        <f t="shared" si="275"/>
        <v>3.3260725910533</v>
      </c>
      <c r="BQ103" s="94">
        <f t="shared" si="276"/>
        <v>-1.9167453128901317</v>
      </c>
      <c r="BR103" s="94">
        <f t="shared" si="277"/>
        <v>0.23674189400884907</v>
      </c>
      <c r="BS103" s="94">
        <f t="shared" si="278"/>
        <v>-3.8440219757340071</v>
      </c>
      <c r="BT103" s="94">
        <f t="shared" si="279"/>
        <v>-3.4506315995307761</v>
      </c>
      <c r="BU103" s="94">
        <f t="shared" si="280"/>
        <v>-4.5050511940949693</v>
      </c>
      <c r="BV103" s="94">
        <f t="shared" si="281"/>
        <v>-7.7812905655123288</v>
      </c>
      <c r="BW103" s="94">
        <f t="shared" si="282"/>
        <v>-10.809911931435533</v>
      </c>
      <c r="BX103" s="94">
        <f t="shared" si="283"/>
        <v>-17.082988369216665</v>
      </c>
      <c r="BY103" s="94">
        <f t="shared" si="284"/>
        <v>-15.731526239241363</v>
      </c>
      <c r="BZ103" s="94">
        <f t="shared" si="285"/>
        <v>-14.611406081547685</v>
      </c>
      <c r="CA103" s="94">
        <f t="shared" si="286"/>
        <v>-13.978440377591483</v>
      </c>
      <c r="CB103" s="94">
        <f t="shared" si="287"/>
        <v>-8.5502807362269415</v>
      </c>
      <c r="CC103" s="94">
        <f t="shared" si="288"/>
        <v>-13.260551559413681</v>
      </c>
      <c r="CD103" s="94">
        <f t="shared" si="289"/>
        <v>-15.728784492889652</v>
      </c>
      <c r="CE103" s="94">
        <f t="shared" si="290"/>
        <v>-11.437197792776395</v>
      </c>
      <c r="CF103" s="94">
        <f t="shared" si="291"/>
        <v>-11.00569710629798</v>
      </c>
      <c r="CG103" s="94">
        <f t="shared" si="292"/>
        <v>-1.2850112799901865</v>
      </c>
      <c r="CH103" s="94">
        <f t="shared" si="293"/>
        <v>6.2455163021135203</v>
      </c>
      <c r="CI103" s="94">
        <f t="shared" si="294"/>
        <v>8.3413781938973148</v>
      </c>
      <c r="CJ103" s="94">
        <f t="shared" si="295"/>
        <v>12.622666551305642</v>
      </c>
      <c r="CK103" s="94">
        <f t="shared" si="296"/>
        <v>16.108616303231027</v>
      </c>
      <c r="CL103" s="94">
        <f t="shared" si="297"/>
        <v>18.934509409487731</v>
      </c>
      <c r="CM103" s="94">
        <f t="shared" si="298"/>
        <v>23.078964881326186</v>
      </c>
      <c r="CN103" s="94">
        <f t="shared" si="299"/>
        <v>17.125790017339487</v>
      </c>
      <c r="CO103" s="94">
        <f t="shared" si="300"/>
        <v>4.6947657108551279</v>
      </c>
      <c r="CP103" s="94">
        <f t="shared" si="301"/>
        <v>0.82251108503284753</v>
      </c>
      <c r="CQ103" s="94">
        <f t="shared" si="302"/>
        <v>-5.6975083303525773</v>
      </c>
      <c r="CR103" s="94">
        <f t="shared" si="303"/>
        <v>1.4514428437731133</v>
      </c>
      <c r="CS103" s="94">
        <f t="shared" si="304"/>
        <v>10.701253312065827</v>
      </c>
      <c r="CT103" s="94">
        <f t="shared" si="305"/>
        <v>12.668603531306985</v>
      </c>
      <c r="CU103" s="94">
        <f t="shared" si="306"/>
        <v>18.266252856116921</v>
      </c>
      <c r="CV103" s="94">
        <f t="shared" si="307"/>
        <v>16.95948544168429</v>
      </c>
      <c r="CW103" s="94">
        <f t="shared" si="308"/>
        <v>19.706647270572237</v>
      </c>
      <c r="CX103" s="94">
        <f t="shared" si="309"/>
        <v>18.340501622122801</v>
      </c>
      <c r="CY103" s="94">
        <f t="shared" si="310"/>
        <v>15.462643526807396</v>
      </c>
      <c r="CZ103" s="94">
        <f t="shared" si="311"/>
        <v>11.130289589187548</v>
      </c>
      <c r="DA103" s="94">
        <f t="shared" si="312"/>
        <v>2.6063704303639468</v>
      </c>
      <c r="DB103" s="94">
        <f t="shared" si="313"/>
        <v>-2.5954830476191022</v>
      </c>
      <c r="DC103" s="94">
        <f t="shared" si="314"/>
        <v>-7.1673177371418886</v>
      </c>
      <c r="DD103" s="94">
        <f t="shared" si="315"/>
        <v>-8.9899206940800926</v>
      </c>
      <c r="DE103" s="94">
        <f t="shared" si="316"/>
        <v>-8.0531928390758374</v>
      </c>
      <c r="DF103" s="94">
        <f t="shared" si="317"/>
        <v>-5.4431736381569324</v>
      </c>
      <c r="DG103" s="94">
        <f t="shared" si="318"/>
        <v>-1.2019800128582276</v>
      </c>
      <c r="DH103" s="94">
        <f t="shared" si="319"/>
        <v>1.3540678500633809</v>
      </c>
      <c r="DI103" s="94">
        <f t="shared" si="320"/>
        <v>1.0172777335053975</v>
      </c>
      <c r="DJ103" s="94">
        <f t="shared" si="321"/>
        <v>2.5680822973182038</v>
      </c>
      <c r="DK103" s="94">
        <f t="shared" si="322"/>
        <v>2.2881088914347716</v>
      </c>
      <c r="DL103" s="94">
        <f t="shared" si="323"/>
        <v>1.0517729271222387</v>
      </c>
      <c r="DM103" s="94">
        <f t="shared" si="324"/>
        <v>3.5745105767267202</v>
      </c>
      <c r="DN103" s="94">
        <f t="shared" si="325"/>
        <v>6.0151756160950365</v>
      </c>
      <c r="DO103" s="94">
        <f t="shared" si="326"/>
        <v>6.2856646700021086</v>
      </c>
      <c r="DP103" s="94">
        <f t="shared" si="327"/>
        <v>7.3946236475839768</v>
      </c>
      <c r="DQ103" s="94">
        <f t="shared" si="328"/>
        <v>5.3650762516597466</v>
      </c>
      <c r="DR103" s="94">
        <f t="shared" si="329"/>
        <v>-2.2055594623909047</v>
      </c>
    </row>
    <row r="104" spans="1:122" x14ac:dyDescent="0.25">
      <c r="A104" s="6" t="s">
        <v>128</v>
      </c>
      <c r="B104" s="57" t="s">
        <v>155</v>
      </c>
      <c r="C104" s="52" t="s">
        <v>138</v>
      </c>
      <c r="D104" s="6" t="s">
        <v>144</v>
      </c>
      <c r="E104" s="6" t="s">
        <v>148</v>
      </c>
      <c r="F104" s="6" t="s">
        <v>152</v>
      </c>
      <c r="G104" s="6">
        <v>35620</v>
      </c>
      <c r="H104" s="49">
        <v>30041</v>
      </c>
      <c r="I104" s="50">
        <v>43282.021527777775</v>
      </c>
      <c r="J104" s="93"/>
      <c r="K104" s="93"/>
      <c r="L104" s="93"/>
      <c r="M104" s="93"/>
      <c r="N104" s="93"/>
      <c r="O104" s="93"/>
      <c r="P104" s="93"/>
      <c r="Q104" s="96">
        <f t="shared" si="224"/>
        <v>-5.8075504876054929</v>
      </c>
      <c r="R104" s="96">
        <f t="shared" si="225"/>
        <v>28.096501726818147</v>
      </c>
      <c r="S104" s="96">
        <f t="shared" si="226"/>
        <v>27.823239863018401</v>
      </c>
      <c r="T104" s="96">
        <f t="shared" si="227"/>
        <v>26.317800946473536</v>
      </c>
      <c r="U104" s="96">
        <f t="shared" si="228"/>
        <v>20.392558429333072</v>
      </c>
      <c r="V104" s="96">
        <f t="shared" si="229"/>
        <v>0.62842441946165284</v>
      </c>
      <c r="W104" s="96">
        <f t="shared" si="230"/>
        <v>1.878574074354769</v>
      </c>
      <c r="X104" s="96">
        <f t="shared" si="231"/>
        <v>6.8142432873649126</v>
      </c>
      <c r="Y104" s="96">
        <f t="shared" si="232"/>
        <v>11.260567972384941</v>
      </c>
      <c r="Z104" s="96">
        <f t="shared" si="233"/>
        <v>17.381044560202845</v>
      </c>
      <c r="AA104" s="96">
        <f t="shared" si="234"/>
        <v>19.013354263889077</v>
      </c>
      <c r="AB104" s="96">
        <f t="shared" si="235"/>
        <v>12.372757386417693</v>
      </c>
      <c r="AC104" s="96">
        <f t="shared" si="236"/>
        <v>9.6580937484717833</v>
      </c>
      <c r="AD104" s="96">
        <f t="shared" si="237"/>
        <v>14.423158844890416</v>
      </c>
      <c r="AE104" s="96">
        <f t="shared" si="238"/>
        <v>5.3236833942902173</v>
      </c>
      <c r="AF104" s="96">
        <f t="shared" si="239"/>
        <v>1.1873733146948102</v>
      </c>
      <c r="AG104" s="96">
        <f t="shared" si="240"/>
        <v>-7.5255373614580856</v>
      </c>
      <c r="AH104" s="96">
        <f t="shared" si="241"/>
        <v>-13.096162551711519</v>
      </c>
      <c r="AI104" s="96">
        <f t="shared" si="242"/>
        <v>-6.2324412646062592</v>
      </c>
      <c r="AJ104" s="96">
        <f t="shared" si="243"/>
        <v>1.1450130664452218</v>
      </c>
      <c r="AK104" s="96">
        <f t="shared" si="244"/>
        <v>16.261125351129486</v>
      </c>
      <c r="AL104" s="96">
        <f t="shared" si="245"/>
        <v>24.266160268344226</v>
      </c>
      <c r="AM104" s="96">
        <f t="shared" si="246"/>
        <v>21.515258949100584</v>
      </c>
      <c r="AN104" s="96">
        <f t="shared" si="247"/>
        <v>17.774900063304276</v>
      </c>
      <c r="AO104" s="96">
        <f t="shared" si="248"/>
        <v>11.791255808387291</v>
      </c>
      <c r="AP104" s="96">
        <f t="shared" si="249"/>
        <v>9.1727830610824448</v>
      </c>
      <c r="AQ104" s="96">
        <f t="shared" si="250"/>
        <v>9.2279880131299556</v>
      </c>
      <c r="AR104" s="96">
        <f t="shared" si="251"/>
        <v>9.3261006028720406</v>
      </c>
      <c r="AS104" s="96">
        <f t="shared" si="252"/>
        <v>10.768046598322867</v>
      </c>
      <c r="AT104" s="96">
        <f t="shared" si="253"/>
        <v>9.0743294000742889</v>
      </c>
      <c r="AU104" s="96">
        <f t="shared" si="254"/>
        <v>9.1279414910984791</v>
      </c>
      <c r="AV104" s="96">
        <f t="shared" si="255"/>
        <v>9.5729850221235502</v>
      </c>
      <c r="AW104" s="96">
        <f t="shared" si="256"/>
        <v>4.6826406057042878</v>
      </c>
      <c r="AX104" s="96">
        <f t="shared" si="257"/>
        <v>1.3421614835569211</v>
      </c>
      <c r="AY104" s="96">
        <f t="shared" si="258"/>
        <v>-0.17403756626836975</v>
      </c>
      <c r="AZ104" s="96">
        <f t="shared" si="259"/>
        <v>-4.9705221546636364</v>
      </c>
      <c r="BA104" s="96">
        <f t="shared" si="260"/>
        <v>-1.5596643166730249</v>
      </c>
      <c r="BB104" s="96">
        <f t="shared" si="261"/>
        <v>-3.4568760381816039</v>
      </c>
      <c r="BC104" s="96">
        <f t="shared" si="262"/>
        <v>-8.9371052502295978</v>
      </c>
      <c r="BD104" s="96">
        <f t="shared" si="263"/>
        <v>-7.5931711612952393</v>
      </c>
      <c r="BE104" s="96">
        <f t="shared" si="264"/>
        <v>-15.455752689252575</v>
      </c>
      <c r="BF104" s="96">
        <f t="shared" si="265"/>
        <v>-10.079922479756362</v>
      </c>
      <c r="BG104" s="96">
        <f t="shared" si="266"/>
        <v>-4.1277577616430055</v>
      </c>
      <c r="BH104" s="96">
        <f t="shared" si="267"/>
        <v>-5.337253190391249</v>
      </c>
      <c r="BI104" s="96">
        <f t="shared" si="268"/>
        <v>0.25824304144411231</v>
      </c>
      <c r="BJ104" s="96">
        <f t="shared" si="269"/>
        <v>-7.4617028211898457</v>
      </c>
      <c r="BK104" s="96">
        <f t="shared" si="270"/>
        <v>-11.078237394371834</v>
      </c>
      <c r="BL104" s="96">
        <f t="shared" si="271"/>
        <v>-8.3233682618227824</v>
      </c>
      <c r="BM104" s="96">
        <f t="shared" si="272"/>
        <v>-4.8041494071359248</v>
      </c>
      <c r="BN104" s="96">
        <f t="shared" si="273"/>
        <v>2.330937769084112</v>
      </c>
      <c r="BO104" s="96">
        <f t="shared" si="274"/>
        <v>8.7353433383814529</v>
      </c>
      <c r="BP104" s="96">
        <f t="shared" si="275"/>
        <v>10.359370884761404</v>
      </c>
      <c r="BQ104" s="96">
        <f t="shared" si="276"/>
        <v>8.8125215629794607</v>
      </c>
      <c r="BR104" s="96">
        <f t="shared" si="277"/>
        <v>14.37348164248421</v>
      </c>
      <c r="BS104" s="96">
        <f t="shared" si="278"/>
        <v>15.294567614494381</v>
      </c>
      <c r="BT104" s="96">
        <f t="shared" si="279"/>
        <v>19.710334451119227</v>
      </c>
      <c r="BU104" s="96">
        <f t="shared" si="280"/>
        <v>22.227268818383273</v>
      </c>
      <c r="BV104" s="96">
        <f t="shared" si="281"/>
        <v>16.354805969109407</v>
      </c>
      <c r="BW104" s="96">
        <f t="shared" si="282"/>
        <v>9.0808183557302211</v>
      </c>
      <c r="BX104" s="96">
        <f t="shared" si="283"/>
        <v>-2.8670574663149742</v>
      </c>
      <c r="BY104" s="96">
        <f t="shared" si="284"/>
        <v>-12.977333583165777</v>
      </c>
      <c r="BZ104" s="96">
        <f t="shared" si="285"/>
        <v>-22.861240423472822</v>
      </c>
      <c r="CA104" s="96">
        <f t="shared" si="286"/>
        <v>-24.917784021428677</v>
      </c>
      <c r="CB104" s="96">
        <f t="shared" si="287"/>
        <v>-26.964844508001107</v>
      </c>
      <c r="CC104" s="96">
        <f t="shared" si="288"/>
        <v>-25.204424716483032</v>
      </c>
      <c r="CD104" s="96">
        <f t="shared" si="289"/>
        <v>-21.999964330069581</v>
      </c>
      <c r="CE104" s="96">
        <f t="shared" si="290"/>
        <v>-27.018732661921526</v>
      </c>
      <c r="CF104" s="96">
        <f t="shared" si="291"/>
        <v>-24.932231404556195</v>
      </c>
      <c r="CG104" s="96">
        <f t="shared" si="292"/>
        <v>-29.410964215322764</v>
      </c>
      <c r="CH104" s="96">
        <f t="shared" si="293"/>
        <v>-37.852731138649517</v>
      </c>
      <c r="CI104" s="96">
        <f t="shared" si="294"/>
        <v>-38.323132438350235</v>
      </c>
      <c r="CJ104" s="96">
        <f t="shared" si="295"/>
        <v>-40.559258268767159</v>
      </c>
      <c r="CK104" s="96">
        <f t="shared" si="296"/>
        <v>-35.691474554312215</v>
      </c>
      <c r="CL104" s="96">
        <f t="shared" si="297"/>
        <v>-12.01075581103165</v>
      </c>
      <c r="CM104" s="96">
        <f t="shared" si="298"/>
        <v>6.4135873189105075</v>
      </c>
      <c r="CN104" s="96">
        <f t="shared" si="299"/>
        <v>19.17590894978699</v>
      </c>
      <c r="CO104" s="96">
        <f t="shared" si="300"/>
        <v>25.757251192986395</v>
      </c>
      <c r="CP104" s="96">
        <f t="shared" si="301"/>
        <v>2.7631663132338984</v>
      </c>
      <c r="CQ104" s="96">
        <f t="shared" si="302"/>
        <v>-7.4734406527014876</v>
      </c>
      <c r="CR104" s="96">
        <f t="shared" si="303"/>
        <v>-13.124117854592084</v>
      </c>
      <c r="CS104" s="96">
        <f t="shared" si="304"/>
        <v>-14.355876702379971</v>
      </c>
      <c r="CT104" s="96">
        <f t="shared" si="305"/>
        <v>-2.7525547261529963</v>
      </c>
      <c r="CU104" s="96">
        <f t="shared" si="306"/>
        <v>6.2583931881572585</v>
      </c>
      <c r="CV104" s="96">
        <f t="shared" si="307"/>
        <v>16.527917741818694</v>
      </c>
      <c r="CW104" s="96">
        <f t="shared" si="308"/>
        <v>17.193658187675503</v>
      </c>
      <c r="CX104" s="96">
        <f t="shared" si="309"/>
        <v>17.950699555954248</v>
      </c>
      <c r="CY104" s="96">
        <f t="shared" si="310"/>
        <v>20.699864555759127</v>
      </c>
      <c r="CZ104" s="96">
        <f t="shared" si="311"/>
        <v>28.039159904285636</v>
      </c>
      <c r="DA104" s="96">
        <f t="shared" si="312"/>
        <v>41.681029379548249</v>
      </c>
      <c r="DB104" s="96">
        <f t="shared" si="313"/>
        <v>37.763968347072925</v>
      </c>
      <c r="DC104" s="96">
        <f t="shared" si="314"/>
        <v>31.151733010721205</v>
      </c>
      <c r="DD104" s="96">
        <f t="shared" si="315"/>
        <v>16.031168108941639</v>
      </c>
      <c r="DE104" s="96">
        <f t="shared" si="316"/>
        <v>-0.91743980154969651</v>
      </c>
      <c r="DF104" s="96">
        <f t="shared" si="317"/>
        <v>-7.2680398698179234</v>
      </c>
      <c r="DG104" s="96">
        <f t="shared" si="318"/>
        <v>-8.5942352738733625</v>
      </c>
      <c r="DH104" s="96">
        <f t="shared" si="319"/>
        <v>-4.0102628242103524</v>
      </c>
      <c r="DI104" s="96">
        <f t="shared" si="320"/>
        <v>4.6411108085635444</v>
      </c>
      <c r="DJ104" s="96">
        <f t="shared" si="321"/>
        <v>16.068043744371998</v>
      </c>
      <c r="DK104" s="96">
        <f t="shared" si="322"/>
        <v>16.419304464792777</v>
      </c>
      <c r="DL104" s="96">
        <f t="shared" si="323"/>
        <v>9.3932353937954627</v>
      </c>
      <c r="DM104" s="96">
        <f t="shared" si="324"/>
        <v>2.578572637274116</v>
      </c>
      <c r="DN104" s="96">
        <f t="shared" si="325"/>
        <v>-0.28457109537125469</v>
      </c>
      <c r="DO104" s="96">
        <f t="shared" si="326"/>
        <v>-2.8080058477450915</v>
      </c>
      <c r="DP104" s="96">
        <f t="shared" si="327"/>
        <v>7.9885796328252638</v>
      </c>
      <c r="DQ104" s="96">
        <f t="shared" si="328"/>
        <v>12.938353775111224</v>
      </c>
      <c r="DR104" s="96">
        <f t="shared" si="329"/>
        <v>8.5223161089657822</v>
      </c>
    </row>
    <row r="105" spans="1:122" x14ac:dyDescent="0.25">
      <c r="A105" s="6" t="s">
        <v>129</v>
      </c>
      <c r="B105" s="57" t="s">
        <v>156</v>
      </c>
      <c r="C105" s="52" t="s">
        <v>138</v>
      </c>
      <c r="D105" s="6" t="s">
        <v>144</v>
      </c>
      <c r="E105" s="6" t="s">
        <v>148</v>
      </c>
      <c r="F105" s="6" t="s">
        <v>152</v>
      </c>
      <c r="G105" s="6">
        <v>31080</v>
      </c>
      <c r="H105" s="49">
        <v>30041</v>
      </c>
      <c r="I105" s="50">
        <v>43282.021527777775</v>
      </c>
      <c r="J105" s="93"/>
      <c r="K105" s="93"/>
      <c r="L105" s="93"/>
      <c r="M105" s="93"/>
      <c r="N105" s="93"/>
      <c r="O105" s="93"/>
      <c r="P105" s="93"/>
      <c r="Q105" s="96">
        <f t="shared" si="224"/>
        <v>-21.609414238412665</v>
      </c>
      <c r="R105" s="96">
        <f t="shared" si="225"/>
        <v>7.840240414265498</v>
      </c>
      <c r="S105" s="96">
        <f t="shared" si="226"/>
        <v>11.491738427541803</v>
      </c>
      <c r="T105" s="96">
        <f t="shared" si="227"/>
        <v>10.461460718393392</v>
      </c>
      <c r="U105" s="96">
        <f t="shared" si="228"/>
        <v>5.8061291142491118</v>
      </c>
      <c r="V105" s="96">
        <f t="shared" si="229"/>
        <v>-6.5784032676494046</v>
      </c>
      <c r="W105" s="96">
        <f t="shared" si="230"/>
        <v>-10.383451532677711</v>
      </c>
      <c r="X105" s="96">
        <f t="shared" si="231"/>
        <v>-14.554842839677004</v>
      </c>
      <c r="Y105" s="96">
        <f t="shared" si="232"/>
        <v>-13.943818769511843</v>
      </c>
      <c r="Z105" s="96">
        <f t="shared" si="233"/>
        <v>-1.3657650530281453</v>
      </c>
      <c r="AA105" s="96">
        <f t="shared" si="234"/>
        <v>12.111825222922686</v>
      </c>
      <c r="AB105" s="96">
        <f t="shared" si="235"/>
        <v>30.847037150888447</v>
      </c>
      <c r="AC105" s="96">
        <f t="shared" si="236"/>
        <v>39.290199943952011</v>
      </c>
      <c r="AD105" s="96">
        <f t="shared" si="237"/>
        <v>21.599402309733335</v>
      </c>
      <c r="AE105" s="96">
        <f t="shared" si="238"/>
        <v>6.9743670494918089</v>
      </c>
      <c r="AF105" s="96">
        <f t="shared" si="239"/>
        <v>-6.6411763409402971</v>
      </c>
      <c r="AG105" s="96">
        <f t="shared" si="240"/>
        <v>-12.936547951760765</v>
      </c>
      <c r="AH105" s="96">
        <f t="shared" si="241"/>
        <v>-4.8542333080514304</v>
      </c>
      <c r="AI105" s="96">
        <f t="shared" si="242"/>
        <v>1.4990385451241064</v>
      </c>
      <c r="AJ105" s="96">
        <f t="shared" si="243"/>
        <v>8.6533394818373957</v>
      </c>
      <c r="AK105" s="96">
        <f t="shared" si="244"/>
        <v>11.071450031962428</v>
      </c>
      <c r="AL105" s="96">
        <f t="shared" si="245"/>
        <v>14.436081713919414</v>
      </c>
      <c r="AM105" s="96">
        <f t="shared" si="246"/>
        <v>18.417864210630661</v>
      </c>
      <c r="AN105" s="96">
        <f t="shared" si="247"/>
        <v>17.540464518131884</v>
      </c>
      <c r="AO105" s="96">
        <f t="shared" si="248"/>
        <v>25.763904898410761</v>
      </c>
      <c r="AP105" s="96">
        <f t="shared" si="249"/>
        <v>17.357823066869045</v>
      </c>
      <c r="AQ105" s="96">
        <f t="shared" si="250"/>
        <v>10.373929574538744</v>
      </c>
      <c r="AR105" s="96">
        <f t="shared" si="251"/>
        <v>7.8915451876863676</v>
      </c>
      <c r="AS105" s="96">
        <f t="shared" si="252"/>
        <v>-4.4525074755758336</v>
      </c>
      <c r="AT105" s="96">
        <f t="shared" si="253"/>
        <v>-3.6256953880807794</v>
      </c>
      <c r="AU105" s="96">
        <f t="shared" si="254"/>
        <v>1.4566417961631863</v>
      </c>
      <c r="AV105" s="96">
        <f t="shared" si="255"/>
        <v>2.3978498972360898</v>
      </c>
      <c r="AW105" s="96">
        <f t="shared" si="256"/>
        <v>8.9362757963609685</v>
      </c>
      <c r="AX105" s="96">
        <f t="shared" si="257"/>
        <v>12.297707451789119</v>
      </c>
      <c r="AY105" s="96">
        <f t="shared" si="258"/>
        <v>7.6880273295013613</v>
      </c>
      <c r="AZ105" s="96">
        <f t="shared" si="259"/>
        <v>3.7079967031035568</v>
      </c>
      <c r="BA105" s="96">
        <f t="shared" si="260"/>
        <v>2.9976967830026213</v>
      </c>
      <c r="BB105" s="96">
        <f t="shared" si="261"/>
        <v>-0.12115798845881189</v>
      </c>
      <c r="BC105" s="96">
        <f t="shared" si="262"/>
        <v>-1.6094904099402785</v>
      </c>
      <c r="BD105" s="96">
        <f t="shared" si="263"/>
        <v>0.57160834680877493</v>
      </c>
      <c r="BE105" s="96">
        <f t="shared" si="264"/>
        <v>-4.1212224786361507</v>
      </c>
      <c r="BF105" s="96">
        <f t="shared" si="265"/>
        <v>-3.9226766081108262</v>
      </c>
      <c r="BG105" s="96">
        <f t="shared" si="266"/>
        <v>-2.4982411363311168</v>
      </c>
      <c r="BH105" s="96">
        <f t="shared" si="267"/>
        <v>1.177310537229648</v>
      </c>
      <c r="BI105" s="96">
        <f t="shared" si="268"/>
        <v>10.017084882307969</v>
      </c>
      <c r="BJ105" s="96">
        <f t="shared" si="269"/>
        <v>9.6280283370159765</v>
      </c>
      <c r="BK105" s="96">
        <f t="shared" si="270"/>
        <v>14.101019894907715</v>
      </c>
      <c r="BL105" s="96">
        <f t="shared" si="271"/>
        <v>11.501535582548902</v>
      </c>
      <c r="BM105" s="96">
        <f t="shared" si="272"/>
        <v>14.248482011197417</v>
      </c>
      <c r="BN105" s="96">
        <f t="shared" si="273"/>
        <v>20.854800801905938</v>
      </c>
      <c r="BO105" s="96">
        <f t="shared" si="274"/>
        <v>18.371426564206146</v>
      </c>
      <c r="BP105" s="96">
        <f t="shared" si="275"/>
        <v>18.932505765111706</v>
      </c>
      <c r="BQ105" s="96">
        <f t="shared" si="276"/>
        <v>6.03274756048451</v>
      </c>
      <c r="BR105" s="96">
        <f t="shared" si="277"/>
        <v>-5.9737250232335608</v>
      </c>
      <c r="BS105" s="96">
        <f t="shared" si="278"/>
        <v>-10.349042023405501</v>
      </c>
      <c r="BT105" s="96">
        <f t="shared" si="279"/>
        <v>-10.640534303998841</v>
      </c>
      <c r="BU105" s="96">
        <f t="shared" si="280"/>
        <v>-5.5543139937222863</v>
      </c>
      <c r="BV105" s="96">
        <f t="shared" si="281"/>
        <v>4.3469152356503917</v>
      </c>
      <c r="BW105" s="96">
        <f t="shared" si="282"/>
        <v>8.9409671219877147</v>
      </c>
      <c r="BX105" s="96">
        <f t="shared" si="283"/>
        <v>1.0325475588437711</v>
      </c>
      <c r="BY105" s="96">
        <f t="shared" si="284"/>
        <v>-9.474244871805487</v>
      </c>
      <c r="BZ105" s="96">
        <f t="shared" si="285"/>
        <v>-23.083516081703582</v>
      </c>
      <c r="CA105" s="96">
        <f t="shared" si="286"/>
        <v>-31.107466307081033</v>
      </c>
      <c r="CB105" s="96">
        <f t="shared" si="287"/>
        <v>-32.477969480663219</v>
      </c>
      <c r="CC105" s="96">
        <f t="shared" si="288"/>
        <v>-32.834136741694138</v>
      </c>
      <c r="CD105" s="96">
        <f t="shared" si="289"/>
        <v>-32.190720757755514</v>
      </c>
      <c r="CE105" s="96">
        <f t="shared" si="290"/>
        <v>-36.25621279356681</v>
      </c>
      <c r="CF105" s="96">
        <f t="shared" si="291"/>
        <v>-40.95858287526535</v>
      </c>
      <c r="CG105" s="96">
        <f t="shared" si="292"/>
        <v>-42.888916928059132</v>
      </c>
      <c r="CH105" s="96">
        <f t="shared" si="293"/>
        <v>-46.040991057281829</v>
      </c>
      <c r="CI105" s="96">
        <f t="shared" si="294"/>
        <v>-43.502246446974283</v>
      </c>
      <c r="CJ105" s="96">
        <f t="shared" si="295"/>
        <v>-37.02864147740825</v>
      </c>
      <c r="CK105" s="96">
        <f t="shared" si="296"/>
        <v>-26.756921474855051</v>
      </c>
      <c r="CL105" s="96">
        <f t="shared" si="297"/>
        <v>-6.7718253932847832</v>
      </c>
      <c r="CM105" s="96">
        <f t="shared" si="298"/>
        <v>4.3839959702186082</v>
      </c>
      <c r="CN105" s="96">
        <f t="shared" si="299"/>
        <v>9.4776426216165408</v>
      </c>
      <c r="CO105" s="96">
        <f t="shared" si="300"/>
        <v>10.847692739236708</v>
      </c>
      <c r="CP105" s="96">
        <f t="shared" si="301"/>
        <v>10.337731748714239</v>
      </c>
      <c r="CQ105" s="96">
        <f t="shared" si="302"/>
        <v>17.230319945045945</v>
      </c>
      <c r="CR105" s="96">
        <f t="shared" si="303"/>
        <v>15.917624761228561</v>
      </c>
      <c r="CS105" s="96">
        <f t="shared" si="304"/>
        <v>10.132574214392417</v>
      </c>
      <c r="CT105" s="96">
        <f t="shared" si="305"/>
        <v>-1.1973754640158079</v>
      </c>
      <c r="CU105" s="96">
        <f t="shared" si="306"/>
        <v>-10.273907951699353</v>
      </c>
      <c r="CV105" s="96">
        <f t="shared" si="307"/>
        <v>-1.1106386583873138</v>
      </c>
      <c r="CW105" s="96">
        <f t="shared" si="308"/>
        <v>20.191034984438247</v>
      </c>
      <c r="CX105" s="96">
        <f t="shared" si="309"/>
        <v>46.975140213331251</v>
      </c>
      <c r="CY105" s="96">
        <f t="shared" si="310"/>
        <v>63.363789330564387</v>
      </c>
      <c r="CZ105" s="96">
        <f t="shared" si="311"/>
        <v>68.037571013180752</v>
      </c>
      <c r="DA105" s="96">
        <f t="shared" si="312"/>
        <v>47.480307670533229</v>
      </c>
      <c r="DB105" s="96">
        <f t="shared" si="313"/>
        <v>33.909397074360385</v>
      </c>
      <c r="DC105" s="96">
        <f t="shared" si="314"/>
        <v>35.408230622338962</v>
      </c>
      <c r="DD105" s="96">
        <f t="shared" si="315"/>
        <v>23.413787904699397</v>
      </c>
      <c r="DE105" s="96">
        <f t="shared" si="316"/>
        <v>21.020468687817111</v>
      </c>
      <c r="DF105" s="96">
        <f t="shared" si="317"/>
        <v>9.2810457991765993</v>
      </c>
      <c r="DG105" s="96">
        <f t="shared" si="318"/>
        <v>2.5041114291847522</v>
      </c>
      <c r="DH105" s="96">
        <f t="shared" si="319"/>
        <v>-0.32428421130543406</v>
      </c>
      <c r="DI105" s="96">
        <f t="shared" si="320"/>
        <v>-2.0282396224107764</v>
      </c>
      <c r="DJ105" s="96">
        <f t="shared" si="321"/>
        <v>5.4072796391823603</v>
      </c>
      <c r="DK105" s="96">
        <f t="shared" si="322"/>
        <v>1.6682113166477113</v>
      </c>
      <c r="DL105" s="96">
        <f t="shared" si="323"/>
        <v>5.951952639500659</v>
      </c>
      <c r="DM105" s="96">
        <f t="shared" si="324"/>
        <v>9.7569476802802946</v>
      </c>
      <c r="DN105" s="96">
        <f t="shared" si="325"/>
        <v>9.78315458758291</v>
      </c>
      <c r="DO105" s="96">
        <f t="shared" si="326"/>
        <v>19.768867141542977</v>
      </c>
      <c r="DP105" s="96">
        <f t="shared" si="327"/>
        <v>19.422943424333504</v>
      </c>
      <c r="DQ105" s="96">
        <f t="shared" si="328"/>
        <v>18.607864803617506</v>
      </c>
      <c r="DR105" s="96">
        <f t="shared" si="329"/>
        <v>20.849389172842798</v>
      </c>
    </row>
    <row r="106" spans="1:122" x14ac:dyDescent="0.25">
      <c r="A106" s="6" t="s">
        <v>130</v>
      </c>
      <c r="B106" s="57" t="s">
        <v>157</v>
      </c>
      <c r="C106" s="52" t="s">
        <v>138</v>
      </c>
      <c r="D106" s="6" t="s">
        <v>144</v>
      </c>
      <c r="E106" s="6" t="s">
        <v>148</v>
      </c>
      <c r="F106" s="6" t="s">
        <v>152</v>
      </c>
      <c r="G106" s="6">
        <v>16980</v>
      </c>
      <c r="H106" s="49">
        <v>30041</v>
      </c>
      <c r="I106" s="50">
        <v>43282.021527777775</v>
      </c>
      <c r="J106" s="93"/>
      <c r="K106" s="93"/>
      <c r="L106" s="93"/>
      <c r="M106" s="93"/>
      <c r="N106" s="93"/>
      <c r="O106" s="93"/>
      <c r="P106" s="93"/>
      <c r="Q106" s="96">
        <f t="shared" si="224"/>
        <v>-12.234416926696177</v>
      </c>
      <c r="R106" s="96">
        <f t="shared" si="225"/>
        <v>11.097655661466838</v>
      </c>
      <c r="S106" s="96">
        <f t="shared" si="226"/>
        <v>18.779823559628039</v>
      </c>
      <c r="T106" s="96">
        <f t="shared" si="227"/>
        <v>22.246193530682927</v>
      </c>
      <c r="U106" s="96">
        <f t="shared" si="228"/>
        <v>29.902111889786536</v>
      </c>
      <c r="V106" s="96">
        <f t="shared" si="229"/>
        <v>20.611560404883235</v>
      </c>
      <c r="W106" s="96">
        <f t="shared" si="230"/>
        <v>19.874231920681567</v>
      </c>
      <c r="X106" s="96">
        <f t="shared" si="231"/>
        <v>18.740907408106537</v>
      </c>
      <c r="Y106" s="96">
        <f t="shared" si="232"/>
        <v>15.971425635575784</v>
      </c>
      <c r="Z106" s="96">
        <f t="shared" si="233"/>
        <v>14.113492734959781</v>
      </c>
      <c r="AA106" s="96">
        <f t="shared" si="234"/>
        <v>15.626393407090056</v>
      </c>
      <c r="AB106" s="96">
        <f t="shared" si="235"/>
        <v>14.654582176642329</v>
      </c>
      <c r="AC106" s="96">
        <f t="shared" si="236"/>
        <v>8.3101232423390883</v>
      </c>
      <c r="AD106" s="96">
        <f t="shared" si="237"/>
        <v>3.1782029977357249</v>
      </c>
      <c r="AE106" s="96">
        <f t="shared" si="238"/>
        <v>-5.5868945276699638</v>
      </c>
      <c r="AF106" s="96">
        <f t="shared" si="239"/>
        <v>-10.397737447619928</v>
      </c>
      <c r="AG106" s="96">
        <f t="shared" si="240"/>
        <v>-12.01433230746577</v>
      </c>
      <c r="AH106" s="96">
        <f t="shared" si="241"/>
        <v>-5.8437814501786285</v>
      </c>
      <c r="AI106" s="96">
        <f t="shared" si="242"/>
        <v>0.19915519305548773</v>
      </c>
      <c r="AJ106" s="96">
        <f t="shared" si="243"/>
        <v>4.975942647406967</v>
      </c>
      <c r="AK106" s="96">
        <f t="shared" si="244"/>
        <v>6.1427089493305234</v>
      </c>
      <c r="AL106" s="96">
        <f t="shared" si="245"/>
        <v>-0.99767448838248718</v>
      </c>
      <c r="AM106" s="96">
        <f t="shared" si="246"/>
        <v>-3.5354448691190767</v>
      </c>
      <c r="AN106" s="96">
        <f t="shared" si="247"/>
        <v>-6.1669564811851654</v>
      </c>
      <c r="AO106" s="96">
        <f t="shared" si="248"/>
        <v>-7.0230394904353286</v>
      </c>
      <c r="AP106" s="96">
        <f t="shared" si="249"/>
        <v>-0.60148413527310374</v>
      </c>
      <c r="AQ106" s="96">
        <f t="shared" si="250"/>
        <v>5.0707564786933057</v>
      </c>
      <c r="AR106" s="96">
        <f t="shared" si="251"/>
        <v>6.8318772539075869</v>
      </c>
      <c r="AS106" s="96">
        <f t="shared" si="252"/>
        <v>17.060486300875713</v>
      </c>
      <c r="AT106" s="96">
        <f t="shared" si="253"/>
        <v>16.275339760567164</v>
      </c>
      <c r="AU106" s="96">
        <f t="shared" si="254"/>
        <v>11.537949351020959</v>
      </c>
      <c r="AV106" s="96">
        <f t="shared" si="255"/>
        <v>15.201268351718339</v>
      </c>
      <c r="AW106" s="96">
        <f t="shared" si="256"/>
        <v>13.289413293191954</v>
      </c>
      <c r="AX106" s="96">
        <f t="shared" si="257"/>
        <v>12.021844702871228</v>
      </c>
      <c r="AY106" s="96">
        <f t="shared" si="258"/>
        <v>13.512993365119073</v>
      </c>
      <c r="AZ106" s="96">
        <f t="shared" si="259"/>
        <v>8.296597633305808</v>
      </c>
      <c r="BA106" s="96">
        <f t="shared" si="260"/>
        <v>-4.1761294644182199</v>
      </c>
      <c r="BB106" s="96">
        <f t="shared" si="261"/>
        <v>-6.0815730961967214</v>
      </c>
      <c r="BC106" s="96">
        <f t="shared" si="262"/>
        <v>-6.5890506270489091</v>
      </c>
      <c r="BD106" s="96">
        <f t="shared" si="263"/>
        <v>-4.1182562561203557</v>
      </c>
      <c r="BE106" s="96">
        <f t="shared" si="264"/>
        <v>6.5347268429390786</v>
      </c>
      <c r="BF106" s="96">
        <f t="shared" si="265"/>
        <v>9.2109659711600216</v>
      </c>
      <c r="BG106" s="96">
        <f t="shared" si="266"/>
        <v>8.3340153052706096</v>
      </c>
      <c r="BH106" s="96">
        <f t="shared" si="267"/>
        <v>7.0446497258821923</v>
      </c>
      <c r="BI106" s="96">
        <f t="shared" si="268"/>
        <v>7.6516090615792578</v>
      </c>
      <c r="BJ106" s="96">
        <f t="shared" si="269"/>
        <v>6.684265787334116</v>
      </c>
      <c r="BK106" s="96">
        <f t="shared" si="270"/>
        <v>7.7573794929866571</v>
      </c>
      <c r="BL106" s="96">
        <f t="shared" si="271"/>
        <v>12.457539727719366</v>
      </c>
      <c r="BM106" s="96">
        <f t="shared" si="272"/>
        <v>9.911914289315261</v>
      </c>
      <c r="BN106" s="96">
        <f t="shared" si="273"/>
        <v>8.4956681979694064</v>
      </c>
      <c r="BO106" s="96">
        <f t="shared" si="274"/>
        <v>7.0559237964523511</v>
      </c>
      <c r="BP106" s="96">
        <f t="shared" si="275"/>
        <v>2.5750652359436645</v>
      </c>
      <c r="BQ106" s="96">
        <f t="shared" si="276"/>
        <v>-0.61194199557350848</v>
      </c>
      <c r="BR106" s="96">
        <f t="shared" si="277"/>
        <v>1.3560948108047746</v>
      </c>
      <c r="BS106" s="96">
        <f t="shared" si="278"/>
        <v>4.2382317161129626</v>
      </c>
      <c r="BT106" s="96">
        <f t="shared" si="279"/>
        <v>8.337008433651425</v>
      </c>
      <c r="BU106" s="96">
        <f t="shared" si="280"/>
        <v>12.421085571325651</v>
      </c>
      <c r="BV106" s="96">
        <f t="shared" si="281"/>
        <v>12.780728070637428</v>
      </c>
      <c r="BW106" s="96">
        <f t="shared" si="282"/>
        <v>9.3696013632796742</v>
      </c>
      <c r="BX106" s="96">
        <f t="shared" si="283"/>
        <v>-4.15781470402991</v>
      </c>
      <c r="BY106" s="96">
        <f t="shared" si="284"/>
        <v>-15.487957342554786</v>
      </c>
      <c r="BZ106" s="96">
        <f t="shared" si="285"/>
        <v>-29.092184873022276</v>
      </c>
      <c r="CA106" s="96">
        <f t="shared" si="286"/>
        <v>-37.405101414627254</v>
      </c>
      <c r="CB106" s="96">
        <f t="shared" si="287"/>
        <v>-38.224403797175015</v>
      </c>
      <c r="CC106" s="96">
        <f t="shared" si="288"/>
        <v>-37.995991393414272</v>
      </c>
      <c r="CD106" s="96">
        <f t="shared" si="289"/>
        <v>-37.403572558126456</v>
      </c>
      <c r="CE106" s="96">
        <f t="shared" si="290"/>
        <v>-42.435073150475141</v>
      </c>
      <c r="CF106" s="96">
        <f t="shared" si="291"/>
        <v>-48.84702333742041</v>
      </c>
      <c r="CG106" s="96">
        <f t="shared" si="292"/>
        <v>-55.452443776137329</v>
      </c>
      <c r="CH106" s="96">
        <f t="shared" si="293"/>
        <v>-58.239638314623697</v>
      </c>
      <c r="CI106" s="96">
        <f t="shared" si="294"/>
        <v>-58.061226810755393</v>
      </c>
      <c r="CJ106" s="96">
        <f t="shared" si="295"/>
        <v>-56.484913023344753</v>
      </c>
      <c r="CK106" s="96">
        <f t="shared" si="296"/>
        <v>-49.005302985209035</v>
      </c>
      <c r="CL106" s="96">
        <f t="shared" si="297"/>
        <v>-31.548908847905444</v>
      </c>
      <c r="CM106" s="96">
        <f t="shared" si="298"/>
        <v>-14.371129846778219</v>
      </c>
      <c r="CN106" s="96">
        <f t="shared" si="299"/>
        <v>0.99220810655340008</v>
      </c>
      <c r="CO106" s="96">
        <f t="shared" si="300"/>
        <v>5.1906963432015338</v>
      </c>
      <c r="CP106" s="96">
        <f t="shared" si="301"/>
        <v>-8.5930877918262851</v>
      </c>
      <c r="CQ106" s="96">
        <f t="shared" si="302"/>
        <v>-11.925985355976483</v>
      </c>
      <c r="CR106" s="96">
        <f t="shared" si="303"/>
        <v>-11.860498159486911</v>
      </c>
      <c r="CS106" s="96">
        <f t="shared" si="304"/>
        <v>2.8198164832718127</v>
      </c>
      <c r="CT106" s="96">
        <f t="shared" si="305"/>
        <v>15.440768113118864</v>
      </c>
      <c r="CU106" s="96">
        <f t="shared" si="306"/>
        <v>25.521788547995016</v>
      </c>
      <c r="CV106" s="96">
        <f t="shared" si="307"/>
        <v>42.801317908450066</v>
      </c>
      <c r="CW106" s="96">
        <f t="shared" si="308"/>
        <v>34.091080532244511</v>
      </c>
      <c r="CX106" s="96">
        <f t="shared" si="309"/>
        <v>32.585686098316657</v>
      </c>
      <c r="CY106" s="96">
        <f t="shared" si="310"/>
        <v>31.217690705703603</v>
      </c>
      <c r="CZ106" s="96">
        <f t="shared" si="311"/>
        <v>22.378401716537464</v>
      </c>
      <c r="DA106" s="96">
        <f t="shared" si="312"/>
        <v>22.218880380716001</v>
      </c>
      <c r="DB106" s="96">
        <f t="shared" si="313"/>
        <v>16.600264365070249</v>
      </c>
      <c r="DC106" s="96">
        <f t="shared" si="314"/>
        <v>17.835201630547022</v>
      </c>
      <c r="DD106" s="96">
        <f t="shared" si="315"/>
        <v>16.27981912543282</v>
      </c>
      <c r="DE106" s="96">
        <f t="shared" si="316"/>
        <v>12.514632950286719</v>
      </c>
      <c r="DF106" s="96">
        <f t="shared" si="317"/>
        <v>13.238625451507923</v>
      </c>
      <c r="DG106" s="96">
        <f t="shared" si="318"/>
        <v>5.8764151914817031</v>
      </c>
      <c r="DH106" s="96">
        <f t="shared" si="319"/>
        <v>2.9696642921609699</v>
      </c>
      <c r="DI106" s="96">
        <f t="shared" si="320"/>
        <v>-1.1222784864480451</v>
      </c>
      <c r="DJ106" s="96">
        <f t="shared" si="321"/>
        <v>7.6148228228691401</v>
      </c>
      <c r="DK106" s="96">
        <f t="shared" si="322"/>
        <v>7.8226002952167182</v>
      </c>
      <c r="DL106" s="96">
        <f t="shared" si="323"/>
        <v>8.0793270852312293</v>
      </c>
      <c r="DM106" s="96">
        <f t="shared" si="324"/>
        <v>14.657932567706878</v>
      </c>
      <c r="DN106" s="96">
        <f t="shared" si="325"/>
        <v>5.1561586115461733</v>
      </c>
      <c r="DO106" s="96">
        <f t="shared" si="326"/>
        <v>8.3523825964154792</v>
      </c>
      <c r="DP106" s="96">
        <f t="shared" si="327"/>
        <v>9.3857023611916404</v>
      </c>
      <c r="DQ106" s="96">
        <f t="shared" si="328"/>
        <v>5.4054370710978272</v>
      </c>
      <c r="DR106" s="96">
        <f t="shared" si="329"/>
        <v>3.8775333052990661</v>
      </c>
    </row>
    <row r="107" spans="1:122" x14ac:dyDescent="0.25">
      <c r="A107" s="48" t="s">
        <v>131</v>
      </c>
      <c r="B107" s="57" t="s">
        <v>158</v>
      </c>
      <c r="C107" s="52" t="s">
        <v>138</v>
      </c>
      <c r="D107" s="6" t="s">
        <v>144</v>
      </c>
      <c r="E107" s="6" t="s">
        <v>148</v>
      </c>
      <c r="F107" s="6" t="s">
        <v>152</v>
      </c>
      <c r="G107" s="6">
        <v>37980</v>
      </c>
      <c r="H107" s="49">
        <v>30041</v>
      </c>
      <c r="I107" s="50">
        <v>43282.021527777775</v>
      </c>
      <c r="J107" s="93"/>
      <c r="K107" s="93"/>
      <c r="L107" s="93"/>
      <c r="M107" s="93"/>
      <c r="N107" s="93"/>
      <c r="O107" s="93"/>
      <c r="P107" s="93"/>
      <c r="Q107" s="96">
        <f t="shared" si="224"/>
        <v>-9.5317444479108353</v>
      </c>
      <c r="R107" s="96">
        <f t="shared" si="225"/>
        <v>22.197315098390465</v>
      </c>
      <c r="S107" s="96">
        <f t="shared" si="226"/>
        <v>28.443192142247113</v>
      </c>
      <c r="T107" s="96">
        <f t="shared" si="227"/>
        <v>32.101008598882295</v>
      </c>
      <c r="U107" s="96">
        <f t="shared" si="228"/>
        <v>25.064168811698856</v>
      </c>
      <c r="V107" s="96">
        <f t="shared" si="229"/>
        <v>8.7745313509553799</v>
      </c>
      <c r="W107" s="96">
        <f t="shared" si="230"/>
        <v>9.9665299551023914</v>
      </c>
      <c r="X107" s="96">
        <f t="shared" si="231"/>
        <v>9.7100838795053992</v>
      </c>
      <c r="Y107" s="96">
        <f t="shared" si="232"/>
        <v>11.869189819435132</v>
      </c>
      <c r="Z107" s="96">
        <f t="shared" si="233"/>
        <v>14.441374921643263</v>
      </c>
      <c r="AA107" s="96">
        <f t="shared" si="234"/>
        <v>12.617065047724294</v>
      </c>
      <c r="AB107" s="96">
        <f t="shared" si="235"/>
        <v>7.5540799915468586</v>
      </c>
      <c r="AC107" s="96">
        <f t="shared" si="236"/>
        <v>5.0976188167003773</v>
      </c>
      <c r="AD107" s="96">
        <f t="shared" si="237"/>
        <v>7.1462229967941813</v>
      </c>
      <c r="AE107" s="96">
        <f t="shared" si="238"/>
        <v>-2.2445317845287702</v>
      </c>
      <c r="AF107" s="96">
        <f t="shared" si="239"/>
        <v>-4.5790030478964887</v>
      </c>
      <c r="AG107" s="96">
        <f t="shared" si="240"/>
        <v>-11.428816171937775</v>
      </c>
      <c r="AH107" s="96">
        <f t="shared" si="241"/>
        <v>-16.431265699388504</v>
      </c>
      <c r="AI107" s="96">
        <f t="shared" si="242"/>
        <v>-5.641011800255761</v>
      </c>
      <c r="AJ107" s="96">
        <f t="shared" si="243"/>
        <v>-1.6387150966734623</v>
      </c>
      <c r="AK107" s="96">
        <f t="shared" si="244"/>
        <v>7.9905704359850711</v>
      </c>
      <c r="AL107" s="96">
        <f t="shared" si="245"/>
        <v>15.425932790016708</v>
      </c>
      <c r="AM107" s="96">
        <f t="shared" si="246"/>
        <v>6.2282230128302576</v>
      </c>
      <c r="AN107" s="96">
        <f t="shared" si="247"/>
        <v>5.3984887395555443</v>
      </c>
      <c r="AO107" s="96">
        <f t="shared" si="248"/>
        <v>4.9775656346235087</v>
      </c>
      <c r="AP107" s="96">
        <f t="shared" si="249"/>
        <v>5.6707635710609052</v>
      </c>
      <c r="AQ107" s="96">
        <f t="shared" si="250"/>
        <v>12.226558068839141</v>
      </c>
      <c r="AR107" s="96">
        <f t="shared" si="251"/>
        <v>13.57256340666865</v>
      </c>
      <c r="AS107" s="96">
        <f t="shared" si="252"/>
        <v>12.128970569242071</v>
      </c>
      <c r="AT107" s="96">
        <f t="shared" si="253"/>
        <v>6.2912222463271537</v>
      </c>
      <c r="AU107" s="96">
        <f t="shared" si="254"/>
        <v>3.0059411802054035</v>
      </c>
      <c r="AV107" s="96">
        <f t="shared" si="255"/>
        <v>0.35501061934246575</v>
      </c>
      <c r="AW107" s="96">
        <f t="shared" si="256"/>
        <v>-1.6163673669266139</v>
      </c>
      <c r="AX107" s="96">
        <f t="shared" si="257"/>
        <v>-2.4572671528575101</v>
      </c>
      <c r="AY107" s="96">
        <f t="shared" si="258"/>
        <v>-4.1321976868879107</v>
      </c>
      <c r="AZ107" s="96">
        <f t="shared" si="259"/>
        <v>-5.7957143339931259</v>
      </c>
      <c r="BA107" s="96">
        <f t="shared" si="260"/>
        <v>-6.612418746626715</v>
      </c>
      <c r="BB107" s="96">
        <f t="shared" si="261"/>
        <v>-7.7821445593959968</v>
      </c>
      <c r="BC107" s="96">
        <f t="shared" si="262"/>
        <v>-8.6293177817519311</v>
      </c>
      <c r="BD107" s="96">
        <f t="shared" si="263"/>
        <v>-4.9365346128941852</v>
      </c>
      <c r="BE107" s="96">
        <f t="shared" si="264"/>
        <v>-5.8483120858649098</v>
      </c>
      <c r="BF107" s="96">
        <f t="shared" si="265"/>
        <v>2.3619793936674385</v>
      </c>
      <c r="BG107" s="96">
        <f t="shared" si="266"/>
        <v>8.1990873504733255</v>
      </c>
      <c r="BH107" s="96">
        <f t="shared" si="267"/>
        <v>5.946770290224916</v>
      </c>
      <c r="BI107" s="96">
        <f t="shared" si="268"/>
        <v>10.583548319375522</v>
      </c>
      <c r="BJ107" s="96">
        <f t="shared" si="269"/>
        <v>1.5243456574595049</v>
      </c>
      <c r="BK107" s="96">
        <f t="shared" si="270"/>
        <v>-4.6356264089112944</v>
      </c>
      <c r="BL107" s="96">
        <f t="shared" si="271"/>
        <v>-4.6120715646438937</v>
      </c>
      <c r="BM107" s="96">
        <f t="shared" si="272"/>
        <v>-4.1129220817843839</v>
      </c>
      <c r="BN107" s="96">
        <f t="shared" si="273"/>
        <v>0.33533349652577576</v>
      </c>
      <c r="BO107" s="96">
        <f t="shared" si="274"/>
        <v>7.2325019357220048</v>
      </c>
      <c r="BP107" s="96">
        <f t="shared" si="275"/>
        <v>9.5555373898155569</v>
      </c>
      <c r="BQ107" s="96">
        <f t="shared" si="276"/>
        <v>6.9389360888997871</v>
      </c>
      <c r="BR107" s="96">
        <f t="shared" si="277"/>
        <v>7.5342807909997855</v>
      </c>
      <c r="BS107" s="96">
        <f t="shared" si="278"/>
        <v>4.8661158577657151</v>
      </c>
      <c r="BT107" s="96">
        <f t="shared" si="279"/>
        <v>7.2023229963294657</v>
      </c>
      <c r="BU107" s="96">
        <f t="shared" si="280"/>
        <v>9.5286401158850946</v>
      </c>
      <c r="BV107" s="96">
        <f t="shared" si="281"/>
        <v>11.185735393787978</v>
      </c>
      <c r="BW107" s="96">
        <f t="shared" si="282"/>
        <v>6.5825200510244333</v>
      </c>
      <c r="BX107" s="96">
        <f t="shared" si="283"/>
        <v>-3.7930261525470139</v>
      </c>
      <c r="BY107" s="96">
        <f t="shared" si="284"/>
        <v>-13.081068398313656</v>
      </c>
      <c r="BZ107" s="96">
        <f t="shared" si="285"/>
        <v>-23.493626234949321</v>
      </c>
      <c r="CA107" s="96">
        <f t="shared" si="286"/>
        <v>-22.656598232661946</v>
      </c>
      <c r="CB107" s="96">
        <f t="shared" si="287"/>
        <v>-22.681209710367458</v>
      </c>
      <c r="CC107" s="96">
        <f t="shared" si="288"/>
        <v>-20.212670167581901</v>
      </c>
      <c r="CD107" s="96">
        <f t="shared" si="289"/>
        <v>-15.415483305863065</v>
      </c>
      <c r="CE107" s="96">
        <f t="shared" si="290"/>
        <v>-22.123354636007285</v>
      </c>
      <c r="CF107" s="96">
        <f t="shared" si="291"/>
        <v>-20.419027418213901</v>
      </c>
      <c r="CG107" s="96">
        <f t="shared" si="292"/>
        <v>-23.442364690965899</v>
      </c>
      <c r="CH107" s="96">
        <f t="shared" si="293"/>
        <v>-34.501663748766795</v>
      </c>
      <c r="CI107" s="96">
        <f t="shared" si="294"/>
        <v>-37.659842229706726</v>
      </c>
      <c r="CJ107" s="96">
        <f t="shared" si="295"/>
        <v>-41.441006462912306</v>
      </c>
      <c r="CK107" s="96">
        <f t="shared" si="296"/>
        <v>-38.049031014999244</v>
      </c>
      <c r="CL107" s="96">
        <f t="shared" si="297"/>
        <v>-14.217485246973554</v>
      </c>
      <c r="CM107" s="96">
        <f t="shared" si="298"/>
        <v>4.6866969260208853</v>
      </c>
      <c r="CN107" s="96">
        <f t="shared" si="299"/>
        <v>13.723554597526959</v>
      </c>
      <c r="CO107" s="96">
        <f t="shared" si="300"/>
        <v>18.423656421237016</v>
      </c>
      <c r="CP107" s="96">
        <f t="shared" si="301"/>
        <v>-5.2580099332923824</v>
      </c>
      <c r="CQ107" s="96">
        <f t="shared" si="302"/>
        <v>-13.210350988320654</v>
      </c>
      <c r="CR107" s="96">
        <f t="shared" si="303"/>
        <v>-13.207598593428768</v>
      </c>
      <c r="CS107" s="96">
        <f t="shared" si="304"/>
        <v>-14.661064776264171</v>
      </c>
      <c r="CT107" s="96">
        <f t="shared" si="305"/>
        <v>-1.4628251002289796</v>
      </c>
      <c r="CU107" s="96">
        <f t="shared" si="306"/>
        <v>7.7453238295333557</v>
      </c>
      <c r="CV107" s="96">
        <f t="shared" si="307"/>
        <v>16.89235337350404</v>
      </c>
      <c r="CW107" s="96">
        <f t="shared" si="308"/>
        <v>20.159502960144522</v>
      </c>
      <c r="CX107" s="96">
        <f t="shared" si="309"/>
        <v>20.642476223424396</v>
      </c>
      <c r="CY107" s="96">
        <f t="shared" si="310"/>
        <v>22.022266435496274</v>
      </c>
      <c r="CZ107" s="96">
        <f t="shared" si="311"/>
        <v>19.085381352596446</v>
      </c>
      <c r="DA107" s="96">
        <f t="shared" si="312"/>
        <v>19.849747313763732</v>
      </c>
      <c r="DB107" s="96">
        <f t="shared" si="313"/>
        <v>7.6946187063741895</v>
      </c>
      <c r="DC107" s="96">
        <f t="shared" si="314"/>
        <v>-1.5978258234230218</v>
      </c>
      <c r="DD107" s="96">
        <f t="shared" si="315"/>
        <v>-4.6034205764488041</v>
      </c>
      <c r="DE107" s="96">
        <f t="shared" si="316"/>
        <v>-5.7079003873207839</v>
      </c>
      <c r="DF107" s="96">
        <f t="shared" si="317"/>
        <v>0.88170555122056449</v>
      </c>
      <c r="DG107" s="96">
        <f t="shared" si="318"/>
        <v>6.563793658572159</v>
      </c>
      <c r="DH107" s="96">
        <f t="shared" si="319"/>
        <v>10.073566667786066</v>
      </c>
      <c r="DI107" s="96">
        <f t="shared" si="320"/>
        <v>13.137370723104643</v>
      </c>
      <c r="DJ107" s="96">
        <f t="shared" si="321"/>
        <v>18.764105690420561</v>
      </c>
      <c r="DK107" s="96">
        <f t="shared" si="322"/>
        <v>21.343768009151852</v>
      </c>
      <c r="DL107" s="96">
        <f t="shared" si="323"/>
        <v>17.54435957574443</v>
      </c>
      <c r="DM107" s="96">
        <f t="shared" si="324"/>
        <v>13.650064336371642</v>
      </c>
      <c r="DN107" s="96">
        <f t="shared" si="325"/>
        <v>10.882224481155898</v>
      </c>
      <c r="DO107" s="96">
        <f t="shared" si="326"/>
        <v>4.7250150355517784</v>
      </c>
      <c r="DP107" s="96">
        <f t="shared" si="327"/>
        <v>10.407072706838797</v>
      </c>
      <c r="DQ107" s="96">
        <f t="shared" si="328"/>
        <v>9.5738114044118117</v>
      </c>
      <c r="DR107" s="96">
        <f t="shared" si="329"/>
        <v>3.7336456565247325</v>
      </c>
    </row>
    <row r="108" spans="1:122" x14ac:dyDescent="0.25">
      <c r="A108" s="6" t="s">
        <v>132</v>
      </c>
      <c r="B108" s="57" t="s">
        <v>159</v>
      </c>
      <c r="C108" s="52" t="s">
        <v>138</v>
      </c>
      <c r="D108" s="6" t="s">
        <v>144</v>
      </c>
      <c r="E108" s="6" t="s">
        <v>148</v>
      </c>
      <c r="F108" s="6" t="s">
        <v>152</v>
      </c>
      <c r="G108" s="6">
        <v>19820</v>
      </c>
      <c r="H108" s="49">
        <v>30041</v>
      </c>
      <c r="I108" s="50">
        <v>43282.021527777775</v>
      </c>
      <c r="J108" s="93"/>
      <c r="K108" s="93"/>
      <c r="L108" s="93"/>
      <c r="M108" s="93"/>
      <c r="N108" s="93"/>
      <c r="O108" s="93"/>
      <c r="P108" s="93"/>
      <c r="Q108" s="96">
        <f t="shared" si="224"/>
        <v>-7.3924622379923255</v>
      </c>
      <c r="R108" s="96">
        <f t="shared" si="225"/>
        <v>20.021510668734432</v>
      </c>
      <c r="S108" s="96">
        <f t="shared" si="226"/>
        <v>26.100625541540413</v>
      </c>
      <c r="T108" s="96">
        <f t="shared" si="227"/>
        <v>24.966687198320731</v>
      </c>
      <c r="U108" s="96">
        <f t="shared" si="228"/>
        <v>22.76146099532842</v>
      </c>
      <c r="V108" s="96">
        <f t="shared" si="229"/>
        <v>10.965940630353163</v>
      </c>
      <c r="W108" s="96">
        <f t="shared" si="230"/>
        <v>7.7233280947575293</v>
      </c>
      <c r="X108" s="96">
        <f t="shared" si="231"/>
        <v>9.2713171554139127</v>
      </c>
      <c r="Y108" s="96">
        <f t="shared" si="232"/>
        <v>8.9824804538057883</v>
      </c>
      <c r="Z108" s="96">
        <f t="shared" si="233"/>
        <v>13.631981887916785</v>
      </c>
      <c r="AA108" s="96">
        <f t="shared" si="234"/>
        <v>21.343518610434284</v>
      </c>
      <c r="AB108" s="96">
        <f t="shared" si="235"/>
        <v>21.095894818526496</v>
      </c>
      <c r="AC108" s="96">
        <f t="shared" si="236"/>
        <v>17.968535199093292</v>
      </c>
      <c r="AD108" s="96">
        <f t="shared" si="237"/>
        <v>10.202093480097705</v>
      </c>
      <c r="AE108" s="96">
        <f t="shared" si="238"/>
        <v>1.4186075275086385</v>
      </c>
      <c r="AF108" s="96">
        <f t="shared" si="239"/>
        <v>-0.36053270862523129</v>
      </c>
      <c r="AG108" s="96">
        <f t="shared" si="240"/>
        <v>0.38091750097079952</v>
      </c>
      <c r="AH108" s="96">
        <f t="shared" si="241"/>
        <v>7.7549947052628143</v>
      </c>
      <c r="AI108" s="96">
        <f t="shared" si="242"/>
        <v>13.454160902927459</v>
      </c>
      <c r="AJ108" s="96">
        <f t="shared" si="243"/>
        <v>16.186522236850433</v>
      </c>
      <c r="AK108" s="96">
        <f t="shared" si="244"/>
        <v>14.757371469561804</v>
      </c>
      <c r="AL108" s="96">
        <f t="shared" si="245"/>
        <v>9.811331645280033</v>
      </c>
      <c r="AM108" s="96">
        <f t="shared" si="246"/>
        <v>5.537499086245929</v>
      </c>
      <c r="AN108" s="96">
        <f t="shared" si="247"/>
        <v>0.91310883650331731</v>
      </c>
      <c r="AO108" s="96">
        <f t="shared" si="248"/>
        <v>-0.40412565131495803</v>
      </c>
      <c r="AP108" s="96">
        <f t="shared" si="249"/>
        <v>0.40657336940931432</v>
      </c>
      <c r="AQ108" s="96">
        <f t="shared" si="250"/>
        <v>4.2739632243239969</v>
      </c>
      <c r="AR108" s="96">
        <f t="shared" si="251"/>
        <v>6.0331245538456129</v>
      </c>
      <c r="AS108" s="96">
        <f t="shared" si="252"/>
        <v>14.238721711444679</v>
      </c>
      <c r="AT108" s="96">
        <f t="shared" si="253"/>
        <v>10.198554048456403</v>
      </c>
      <c r="AU108" s="96">
        <f t="shared" si="254"/>
        <v>6.3024458045440115</v>
      </c>
      <c r="AV108" s="96">
        <f t="shared" si="255"/>
        <v>6.0184350189910285</v>
      </c>
      <c r="AW108" s="96">
        <f t="shared" si="256"/>
        <v>-2.7993029854304137</v>
      </c>
      <c r="AX108" s="96">
        <f t="shared" si="257"/>
        <v>-0.40772614200856921</v>
      </c>
      <c r="AY108" s="96">
        <f t="shared" si="258"/>
        <v>-0.71212711694051412</v>
      </c>
      <c r="AZ108" s="96">
        <f t="shared" si="259"/>
        <v>-3.2732525592204103</v>
      </c>
      <c r="BA108" s="96">
        <f t="shared" si="260"/>
        <v>-7.321168395535457</v>
      </c>
      <c r="BB108" s="96">
        <f t="shared" si="261"/>
        <v>-12.007675056794298</v>
      </c>
      <c r="BC108" s="96">
        <f t="shared" si="262"/>
        <v>-15.138896284275155</v>
      </c>
      <c r="BD108" s="96">
        <f t="shared" si="263"/>
        <v>-14.078565487509925</v>
      </c>
      <c r="BE108" s="96">
        <f t="shared" si="264"/>
        <v>-9.2538313428163139</v>
      </c>
      <c r="BF108" s="96">
        <f t="shared" si="265"/>
        <v>-4.0070810877025149</v>
      </c>
      <c r="BG108" s="96">
        <f t="shared" si="266"/>
        <v>0.5825794786885613</v>
      </c>
      <c r="BH108" s="96">
        <f t="shared" si="267"/>
        <v>2.4298726502544241</v>
      </c>
      <c r="BI108" s="96">
        <f t="shared" si="268"/>
        <v>7.6496154300492849</v>
      </c>
      <c r="BJ108" s="96">
        <f t="shared" si="269"/>
        <v>6.4978247053306193</v>
      </c>
      <c r="BK108" s="96">
        <f t="shared" si="270"/>
        <v>7.3294969511102055</v>
      </c>
      <c r="BL108" s="96">
        <f t="shared" si="271"/>
        <v>11.938171170886418</v>
      </c>
      <c r="BM108" s="96">
        <f t="shared" si="272"/>
        <v>10.665885413754305</v>
      </c>
      <c r="BN108" s="96">
        <f t="shared" si="273"/>
        <v>16.869099986309347</v>
      </c>
      <c r="BO108" s="96">
        <f t="shared" si="274"/>
        <v>18.389314945818551</v>
      </c>
      <c r="BP108" s="96">
        <f t="shared" si="275"/>
        <v>12.265255185407256</v>
      </c>
      <c r="BQ108" s="96">
        <f t="shared" si="276"/>
        <v>7.8888703973595113</v>
      </c>
      <c r="BR108" s="96">
        <f t="shared" si="277"/>
        <v>1.9254727474547644</v>
      </c>
      <c r="BS108" s="96">
        <f t="shared" si="278"/>
        <v>-3.4584634815878057</v>
      </c>
      <c r="BT108" s="96">
        <f t="shared" si="279"/>
        <v>-6.5751065675868343</v>
      </c>
      <c r="BU108" s="96">
        <f t="shared" si="280"/>
        <v>-12.572153185259982</v>
      </c>
      <c r="BV108" s="96">
        <f t="shared" si="281"/>
        <v>-23.102165536557603</v>
      </c>
      <c r="BW108" s="96">
        <f t="shared" si="282"/>
        <v>-28.468666598734298</v>
      </c>
      <c r="BX108" s="96">
        <f t="shared" si="283"/>
        <v>-36.339674818549625</v>
      </c>
      <c r="BY108" s="96">
        <f t="shared" si="284"/>
        <v>-41.431284993351966</v>
      </c>
      <c r="BZ108" s="96">
        <f t="shared" si="285"/>
        <v>-44.170101908384282</v>
      </c>
      <c r="CA108" s="96">
        <f t="shared" si="286"/>
        <v>-48.778441328778996</v>
      </c>
      <c r="CB108" s="96">
        <f t="shared" si="287"/>
        <v>-49.3280295578259</v>
      </c>
      <c r="CC108" s="96">
        <f t="shared" si="288"/>
        <v>-48.740630082593718</v>
      </c>
      <c r="CD108" s="96">
        <f t="shared" si="289"/>
        <v>-48.209853835977192</v>
      </c>
      <c r="CE108" s="96">
        <f t="shared" si="290"/>
        <v>-47.611321023787426</v>
      </c>
      <c r="CF108" s="96">
        <f t="shared" si="291"/>
        <v>-48.636285637917958</v>
      </c>
      <c r="CG108" s="96">
        <f t="shared" si="292"/>
        <v>-48.724681292932544</v>
      </c>
      <c r="CH108" s="96">
        <f t="shared" si="293"/>
        <v>-51.387074314067618</v>
      </c>
      <c r="CI108" s="96">
        <f t="shared" si="294"/>
        <v>-53.415576758692865</v>
      </c>
      <c r="CJ108" s="96">
        <f t="shared" si="295"/>
        <v>-50.929411450855497</v>
      </c>
      <c r="CK108" s="96">
        <f t="shared" si="296"/>
        <v>-42.906137376976268</v>
      </c>
      <c r="CL108" s="96">
        <f t="shared" si="297"/>
        <v>-7.6825507381061513</v>
      </c>
      <c r="CM108" s="96">
        <f t="shared" si="298"/>
        <v>31.081038881215257</v>
      </c>
      <c r="CN108" s="96">
        <f t="shared" si="299"/>
        <v>77.185496772738205</v>
      </c>
      <c r="CO108" s="96">
        <f t="shared" si="300"/>
        <v>105.28438783187588</v>
      </c>
      <c r="CP108" s="96">
        <f t="shared" si="301"/>
        <v>68.359302136111538</v>
      </c>
      <c r="CQ108" s="96">
        <f t="shared" si="302"/>
        <v>58.064970060743647</v>
      </c>
      <c r="CR108" s="96">
        <f t="shared" si="303"/>
        <v>33.437935429611599</v>
      </c>
      <c r="CS108" s="96">
        <f t="shared" si="304"/>
        <v>30.205357975902892</v>
      </c>
      <c r="CT108" s="96">
        <f t="shared" si="305"/>
        <v>31.583970571599924</v>
      </c>
      <c r="CU108" s="96">
        <f t="shared" si="306"/>
        <v>35.708101859168842</v>
      </c>
      <c r="CV108" s="96">
        <f t="shared" si="307"/>
        <v>51.197209692048936</v>
      </c>
      <c r="CW108" s="96">
        <f t="shared" si="308"/>
        <v>40.884847160588087</v>
      </c>
      <c r="CX108" s="96">
        <f t="shared" si="309"/>
        <v>41.107698393755228</v>
      </c>
      <c r="CY108" s="96">
        <f t="shared" si="310"/>
        <v>35.20088020324728</v>
      </c>
      <c r="CZ108" s="96">
        <f t="shared" si="311"/>
        <v>28.400933285341797</v>
      </c>
      <c r="DA108" s="96">
        <f t="shared" si="312"/>
        <v>27.249481623759443</v>
      </c>
      <c r="DB108" s="96">
        <f t="shared" si="313"/>
        <v>14.274273618345944</v>
      </c>
      <c r="DC108" s="96">
        <f t="shared" si="314"/>
        <v>10.431667231030604</v>
      </c>
      <c r="DD108" s="96">
        <f t="shared" si="315"/>
        <v>2.6026849427517806</v>
      </c>
      <c r="DE108" s="96">
        <f t="shared" si="316"/>
        <v>-6.0755001812621314</v>
      </c>
      <c r="DF108" s="96">
        <f t="shared" si="317"/>
        <v>-5.3044903829908314</v>
      </c>
      <c r="DG108" s="96">
        <f t="shared" si="318"/>
        <v>-9.9841663631249986</v>
      </c>
      <c r="DH108" s="96">
        <f t="shared" si="319"/>
        <v>-5.9634157260061906</v>
      </c>
      <c r="DI108" s="96">
        <f t="shared" si="320"/>
        <v>3.3382451233163524</v>
      </c>
      <c r="DJ108" s="96">
        <f t="shared" si="321"/>
        <v>25.283240110396786</v>
      </c>
      <c r="DK108" s="96">
        <f t="shared" si="322"/>
        <v>33.373177685240705</v>
      </c>
      <c r="DL108" s="96">
        <f t="shared" si="323"/>
        <v>29.588009184877667</v>
      </c>
      <c r="DM108" s="96">
        <f t="shared" si="324"/>
        <v>25.000006085033483</v>
      </c>
      <c r="DN108" s="96">
        <f t="shared" si="325"/>
        <v>7.2602966409204646</v>
      </c>
      <c r="DO108" s="96">
        <f t="shared" si="326"/>
        <v>9.748849150897005</v>
      </c>
      <c r="DP108" s="96">
        <f t="shared" si="327"/>
        <v>14.43506497959266</v>
      </c>
      <c r="DQ108" s="96">
        <f t="shared" si="328"/>
        <v>17.901632495147545</v>
      </c>
      <c r="DR108" s="96">
        <f t="shared" si="329"/>
        <v>14.417621404681164</v>
      </c>
    </row>
    <row r="109" spans="1:122" x14ac:dyDescent="0.25">
      <c r="A109" s="45" t="s">
        <v>163</v>
      </c>
      <c r="B109" s="56" t="s">
        <v>155</v>
      </c>
      <c r="C109" s="46" t="s">
        <v>306</v>
      </c>
      <c r="D109" s="45" t="s">
        <v>307</v>
      </c>
      <c r="E109" s="8" t="s">
        <v>148</v>
      </c>
      <c r="F109" s="8" t="s">
        <v>151</v>
      </c>
      <c r="G109" s="8">
        <v>35620</v>
      </c>
      <c r="H109" s="49">
        <v>38442</v>
      </c>
      <c r="I109" s="54">
        <v>43286</v>
      </c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7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4">
        <f t="shared" si="173"/>
        <v>-0.3297077026331996</v>
      </c>
      <c r="CC109" s="94">
        <f t="shared" si="174"/>
        <v>2.2997590653253819</v>
      </c>
      <c r="CD109" s="94">
        <f t="shared" si="175"/>
        <v>4.6441949657171362</v>
      </c>
      <c r="CE109" s="94">
        <f t="shared" si="176"/>
        <v>5.6281487808238415</v>
      </c>
      <c r="CF109" s="94">
        <f t="shared" si="177"/>
        <v>5.7549926557497351</v>
      </c>
      <c r="CG109" s="94">
        <f t="shared" si="178"/>
        <v>5.6629982706254189</v>
      </c>
      <c r="CH109" s="94">
        <f t="shared" si="179"/>
        <v>4.7951963059609071</v>
      </c>
      <c r="CI109" s="94">
        <f t="shared" si="180"/>
        <v>3.0777638065535471</v>
      </c>
      <c r="CJ109" s="94">
        <f t="shared" si="181"/>
        <v>0.37729768848321382</v>
      </c>
      <c r="CK109" s="94">
        <f t="shared" si="182"/>
        <v>-2.5355958541109445</v>
      </c>
      <c r="CL109" s="94">
        <f t="shared" si="183"/>
        <v>-4.7963549662419318</v>
      </c>
      <c r="CM109" s="94">
        <f t="shared" si="184"/>
        <v>-5.3884095814835025</v>
      </c>
      <c r="CN109" s="94">
        <f t="shared" si="185"/>
        <v>-3.9463738545801887</v>
      </c>
      <c r="CO109" s="94">
        <f t="shared" si="186"/>
        <v>-0.53709931343008277</v>
      </c>
      <c r="CP109" s="94">
        <f t="shared" si="187"/>
        <v>3.95535881187863</v>
      </c>
      <c r="CQ109" s="94">
        <f t="shared" si="188"/>
        <v>7.1931799346577243</v>
      </c>
      <c r="CR109" s="94">
        <f t="shared" si="189"/>
        <v>7.1888318972902123</v>
      </c>
      <c r="CS109" s="94">
        <f t="shared" si="190"/>
        <v>4.3953997039289376</v>
      </c>
      <c r="CT109" s="94">
        <f t="shared" si="191"/>
        <v>-0.11257706632523408</v>
      </c>
      <c r="CU109" s="94">
        <f t="shared" si="192"/>
        <v>-3.5039205109894236</v>
      </c>
      <c r="CV109" s="94">
        <f t="shared" si="193"/>
        <v>-3.8404601841499715</v>
      </c>
      <c r="CW109" s="94">
        <f t="shared" si="194"/>
        <v>-2.8139839286685935</v>
      </c>
      <c r="CX109" s="94">
        <f t="shared" si="195"/>
        <v>2.1483057412688988</v>
      </c>
      <c r="CY109" s="94">
        <f t="shared" si="196"/>
        <v>7.6027438042312152</v>
      </c>
      <c r="CZ109" s="94">
        <f t="shared" si="197"/>
        <v>12.047713569045738</v>
      </c>
      <c r="DA109" s="94">
        <f t="shared" si="198"/>
        <v>17.632820022098521</v>
      </c>
      <c r="DB109" s="94">
        <f t="shared" si="199"/>
        <v>14.855153736690891</v>
      </c>
      <c r="DC109" s="94">
        <f t="shared" si="200"/>
        <v>11.095597620121502</v>
      </c>
      <c r="DD109" s="94">
        <f t="shared" si="201"/>
        <v>7.6852428114858649</v>
      </c>
      <c r="DE109" s="94">
        <f t="shared" si="202"/>
        <v>3.0831751725436907</v>
      </c>
      <c r="DF109" s="94">
        <f t="shared" si="203"/>
        <v>5.1721557124239457</v>
      </c>
      <c r="DG109" s="94">
        <f t="shared" si="204"/>
        <v>8.4556500847198528</v>
      </c>
      <c r="DH109" s="94">
        <f t="shared" si="205"/>
        <v>11.322157309278372</v>
      </c>
      <c r="DI109" s="94">
        <f t="shared" si="206"/>
        <v>15.550185970014766</v>
      </c>
      <c r="DJ109" s="94">
        <f t="shared" si="207"/>
        <v>18.471740014299272</v>
      </c>
      <c r="DK109" s="94">
        <f t="shared" si="208"/>
        <v>19.557340801306754</v>
      </c>
      <c r="DL109" s="94">
        <f t="shared" si="209"/>
        <v>18.563299795372082</v>
      </c>
      <c r="DM109" s="94">
        <f t="shared" si="210"/>
        <v>13.483645832585655</v>
      </c>
      <c r="DN109" s="94">
        <f t="shared" si="211"/>
        <v>5.219280150600393</v>
      </c>
      <c r="DO109" s="94">
        <f t="shared" si="212"/>
        <v>-2.2070784951215896</v>
      </c>
      <c r="DP109" s="94">
        <f t="shared" si="213"/>
        <v>-5.5849437179946015</v>
      </c>
      <c r="DQ109" s="94">
        <f t="shared" si="214"/>
        <v>-4.0591450161738045</v>
      </c>
      <c r="DR109" s="94">
        <f t="shared" si="215"/>
        <v>1.6073831283675004</v>
      </c>
    </row>
    <row r="110" spans="1:122" x14ac:dyDescent="0.25">
      <c r="A110" s="45" t="s">
        <v>163</v>
      </c>
      <c r="B110" s="56" t="s">
        <v>156</v>
      </c>
      <c r="C110" s="46" t="s">
        <v>306</v>
      </c>
      <c r="D110" s="45" t="s">
        <v>307</v>
      </c>
      <c r="E110" s="8" t="s">
        <v>148</v>
      </c>
      <c r="F110" s="8" t="s">
        <v>151</v>
      </c>
      <c r="G110" s="8">
        <v>31080</v>
      </c>
      <c r="H110" s="49">
        <v>38442</v>
      </c>
      <c r="I110" s="54">
        <v>43286</v>
      </c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7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4">
        <f t="shared" si="173"/>
        <v>-6.0613288167723169</v>
      </c>
      <c r="CC110" s="94">
        <f t="shared" si="174"/>
        <v>-6.049871911828868</v>
      </c>
      <c r="CD110" s="94">
        <f t="shared" si="175"/>
        <v>-6.2895577472133031</v>
      </c>
      <c r="CE110" s="94">
        <f t="shared" si="176"/>
        <v>-7.5088664390842705</v>
      </c>
      <c r="CF110" s="94">
        <f t="shared" si="177"/>
        <v>-8.1234874690203238</v>
      </c>
      <c r="CG110" s="94">
        <f t="shared" si="178"/>
        <v>-9.1702670290412343</v>
      </c>
      <c r="CH110" s="94">
        <f t="shared" si="179"/>
        <v>-10.042917168411266</v>
      </c>
      <c r="CI110" s="94">
        <f t="shared" si="180"/>
        <v>-10.65141886481781</v>
      </c>
      <c r="CJ110" s="94">
        <f t="shared" si="181"/>
        <v>-12.035670346863672</v>
      </c>
      <c r="CK110" s="94">
        <f t="shared" si="182"/>
        <v>-11.577254974572247</v>
      </c>
      <c r="CL110" s="94">
        <f t="shared" si="183"/>
        <v>-9.005838190582681</v>
      </c>
      <c r="CM110" s="94">
        <f t="shared" si="184"/>
        <v>-4.6443270134783079</v>
      </c>
      <c r="CN110" s="94">
        <f t="shared" si="185"/>
        <v>1.102825650135665</v>
      </c>
      <c r="CO110" s="94">
        <f t="shared" si="186"/>
        <v>5.1193686079945424</v>
      </c>
      <c r="CP110" s="94">
        <f t="shared" si="187"/>
        <v>7.0742574130302005</v>
      </c>
      <c r="CQ110" s="94">
        <f t="shared" si="188"/>
        <v>7.5638475934906264</v>
      </c>
      <c r="CR110" s="94">
        <f t="shared" si="189"/>
        <v>7.3740798357262509</v>
      </c>
      <c r="CS110" s="94">
        <f t="shared" si="190"/>
        <v>7.9271447308655612</v>
      </c>
      <c r="CT110" s="94">
        <f t="shared" si="191"/>
        <v>8.3038264768179157</v>
      </c>
      <c r="CU110" s="94">
        <f t="shared" si="192"/>
        <v>8.0049026633459626</v>
      </c>
      <c r="CV110" s="94">
        <f t="shared" si="193"/>
        <v>7.24211195871671</v>
      </c>
      <c r="CW110" s="94">
        <f t="shared" si="194"/>
        <v>5.9428104675570097</v>
      </c>
      <c r="CX110" s="94">
        <f t="shared" si="195"/>
        <v>4.6202366385756273</v>
      </c>
      <c r="CY110" s="94">
        <f t="shared" si="196"/>
        <v>4.0711232138525535</v>
      </c>
      <c r="CZ110" s="94">
        <f t="shared" si="197"/>
        <v>4.4725534705710901</v>
      </c>
      <c r="DA110" s="94">
        <f t="shared" si="198"/>
        <v>5.582506863337187</v>
      </c>
      <c r="DB110" s="94">
        <f t="shared" si="199"/>
        <v>7.1295230852851859</v>
      </c>
      <c r="DC110" s="94">
        <f t="shared" si="200"/>
        <v>8.3259313376433148</v>
      </c>
      <c r="DD110" s="94">
        <f t="shared" si="201"/>
        <v>8.2727063988122165</v>
      </c>
      <c r="DE110" s="94">
        <f t="shared" si="202"/>
        <v>7.3213374751748743</v>
      </c>
      <c r="DF110" s="94">
        <f t="shared" si="203"/>
        <v>6.9098035228724504</v>
      </c>
      <c r="DG110" s="94">
        <f t="shared" si="204"/>
        <v>6.9890836983175015</v>
      </c>
      <c r="DH110" s="94">
        <f t="shared" si="205"/>
        <v>8.3894964062942474</v>
      </c>
      <c r="DI110" s="94">
        <f t="shared" si="206"/>
        <v>11.392749743157855</v>
      </c>
      <c r="DJ110" s="94">
        <f t="shared" si="207"/>
        <v>13.483210996420834</v>
      </c>
      <c r="DK110" s="94">
        <f t="shared" si="208"/>
        <v>14.841177225540921</v>
      </c>
      <c r="DL110" s="94">
        <f t="shared" si="209"/>
        <v>14.436541816625192</v>
      </c>
      <c r="DM110" s="94">
        <f t="shared" si="210"/>
        <v>11.206104856055356</v>
      </c>
      <c r="DN110" s="94">
        <f t="shared" si="211"/>
        <v>7.6401335970306379</v>
      </c>
      <c r="DO110" s="94">
        <f t="shared" si="212"/>
        <v>4.6963415631945278</v>
      </c>
      <c r="DP110" s="94">
        <f t="shared" si="213"/>
        <v>3.0112815739252738</v>
      </c>
      <c r="DQ110" s="94">
        <f t="shared" si="214"/>
        <v>3.7502982276256871</v>
      </c>
      <c r="DR110" s="94">
        <f t="shared" si="215"/>
        <v>5.909898150675577</v>
      </c>
    </row>
    <row r="111" spans="1:122" x14ac:dyDescent="0.25">
      <c r="A111" s="45" t="s">
        <v>163</v>
      </c>
      <c r="B111" s="56" t="s">
        <v>157</v>
      </c>
      <c r="C111" s="46" t="s">
        <v>306</v>
      </c>
      <c r="D111" s="45" t="s">
        <v>307</v>
      </c>
      <c r="E111" s="8" t="s">
        <v>148</v>
      </c>
      <c r="F111" s="8" t="s">
        <v>151</v>
      </c>
      <c r="G111" s="8">
        <v>16980</v>
      </c>
      <c r="H111" s="49">
        <v>38442</v>
      </c>
      <c r="I111" s="54">
        <v>43286</v>
      </c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7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4">
        <f t="shared" si="173"/>
        <v>2.3485740382957578</v>
      </c>
      <c r="CC111" s="94">
        <f t="shared" si="174"/>
        <v>1.7449114868060487</v>
      </c>
      <c r="CD111" s="94">
        <f t="shared" si="175"/>
        <v>4.9365772699038848</v>
      </c>
      <c r="CE111" s="94">
        <f t="shared" si="176"/>
        <v>8.1639466985004088</v>
      </c>
      <c r="CF111" s="94">
        <f t="shared" si="177"/>
        <v>7.5527497675116395</v>
      </c>
      <c r="CG111" s="94">
        <f t="shared" si="178"/>
        <v>4.317652396816511</v>
      </c>
      <c r="CH111" s="94">
        <f t="shared" si="179"/>
        <v>-0.22808286699761976</v>
      </c>
      <c r="CI111" s="94">
        <f t="shared" si="180"/>
        <v>-4.944956144206202</v>
      </c>
      <c r="CJ111" s="94">
        <f t="shared" si="181"/>
        <v>-7.0221544706288466</v>
      </c>
      <c r="CK111" s="94">
        <f t="shared" si="182"/>
        <v>-6.7846047315520632</v>
      </c>
      <c r="CL111" s="94">
        <f t="shared" si="183"/>
        <v>-6.2965325152513723</v>
      </c>
      <c r="CM111" s="94">
        <f t="shared" si="184"/>
        <v>-4.1259878159048213</v>
      </c>
      <c r="CN111" s="94">
        <f t="shared" si="185"/>
        <v>-1.7406344926765249</v>
      </c>
      <c r="CO111" s="94">
        <f t="shared" si="186"/>
        <v>-0.40916027702250701</v>
      </c>
      <c r="CP111" s="94">
        <f t="shared" si="187"/>
        <v>0.30695248765155642</v>
      </c>
      <c r="CQ111" s="94">
        <f t="shared" si="188"/>
        <v>9.1924274987666421E-2</v>
      </c>
      <c r="CR111" s="94">
        <f t="shared" si="189"/>
        <v>-0.85406590184789533</v>
      </c>
      <c r="CS111" s="94">
        <f t="shared" si="190"/>
        <v>-1.3544725320620692</v>
      </c>
      <c r="CT111" s="94">
        <f t="shared" si="191"/>
        <v>-0.75982662228158093</v>
      </c>
      <c r="CU111" s="94">
        <f t="shared" si="192"/>
        <v>-2.5562899190842842E-2</v>
      </c>
      <c r="CV111" s="94">
        <f t="shared" si="193"/>
        <v>1.1630520627653451</v>
      </c>
      <c r="CW111" s="94">
        <f t="shared" si="194"/>
        <v>2.2959241550899492</v>
      </c>
      <c r="CX111" s="94">
        <f t="shared" si="195"/>
        <v>3.1702397848601858</v>
      </c>
      <c r="CY111" s="94">
        <f t="shared" si="196"/>
        <v>3.5491972208414944</v>
      </c>
      <c r="CZ111" s="94">
        <f t="shared" si="197"/>
        <v>3.9315052979435468</v>
      </c>
      <c r="DA111" s="94">
        <f t="shared" si="198"/>
        <v>3.9140326711131337</v>
      </c>
      <c r="DB111" s="94">
        <f t="shared" si="199"/>
        <v>2.3075291290872419</v>
      </c>
      <c r="DC111" s="94">
        <f t="shared" si="200"/>
        <v>0.98672239816413465</v>
      </c>
      <c r="DD111" s="94">
        <f t="shared" si="201"/>
        <v>2.112913050397661</v>
      </c>
      <c r="DE111" s="94">
        <f t="shared" si="202"/>
        <v>4.4468909314737095</v>
      </c>
      <c r="DF111" s="94">
        <f t="shared" si="203"/>
        <v>9.6626079420080675</v>
      </c>
      <c r="DG111" s="94">
        <f t="shared" si="204"/>
        <v>15.664345905742843</v>
      </c>
      <c r="DH111" s="94">
        <f t="shared" si="205"/>
        <v>13.624066486240331</v>
      </c>
      <c r="DI111" s="94">
        <f t="shared" si="206"/>
        <v>9.6403054312467926</v>
      </c>
      <c r="DJ111" s="94">
        <f t="shared" si="207"/>
        <v>4.5346564288210045</v>
      </c>
      <c r="DK111" s="94">
        <f t="shared" si="208"/>
        <v>-0.57833666625675728</v>
      </c>
      <c r="DL111" s="94">
        <f t="shared" si="209"/>
        <v>1.299807619755265</v>
      </c>
      <c r="DM111" s="94">
        <f t="shared" si="210"/>
        <v>4.1753036666312529</v>
      </c>
      <c r="DN111" s="94">
        <f t="shared" si="211"/>
        <v>6.3827521531438389</v>
      </c>
      <c r="DO111" s="94">
        <f t="shared" si="212"/>
        <v>8.2409663393390336</v>
      </c>
      <c r="DP111" s="94">
        <f t="shared" si="213"/>
        <v>7.6006239272837517</v>
      </c>
      <c r="DQ111" s="94">
        <f t="shared" si="214"/>
        <v>7.5936750376901161</v>
      </c>
      <c r="DR111" s="94">
        <f t="shared" si="215"/>
        <v>7.364816174422546</v>
      </c>
    </row>
    <row r="112" spans="1:122" x14ac:dyDescent="0.25">
      <c r="A112" s="45" t="s">
        <v>163</v>
      </c>
      <c r="B112" s="56" t="s">
        <v>158</v>
      </c>
      <c r="C112" s="46" t="s">
        <v>306</v>
      </c>
      <c r="D112" s="45" t="s">
        <v>307</v>
      </c>
      <c r="E112" s="8" t="s">
        <v>148</v>
      </c>
      <c r="F112" s="8" t="s">
        <v>151</v>
      </c>
      <c r="G112" s="8">
        <v>37980</v>
      </c>
      <c r="H112" s="49">
        <v>38442</v>
      </c>
      <c r="I112" s="54">
        <v>43286</v>
      </c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7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4">
        <f t="shared" si="173"/>
        <v>7.8637515470115025</v>
      </c>
      <c r="CC112" s="94">
        <f t="shared" si="174"/>
        <v>3.7411761288867926</v>
      </c>
      <c r="CD112" s="94">
        <f t="shared" si="175"/>
        <v>-3.9422919193622882E-2</v>
      </c>
      <c r="CE112" s="94">
        <f t="shared" si="176"/>
        <v>-2.3459347296619457</v>
      </c>
      <c r="CF112" s="94">
        <f t="shared" si="177"/>
        <v>-3.5014736124795776</v>
      </c>
      <c r="CG112" s="94">
        <f t="shared" si="178"/>
        <v>-3.7934126702291828</v>
      </c>
      <c r="CH112" s="94">
        <f t="shared" si="179"/>
        <v>-4.4880550119182701</v>
      </c>
      <c r="CI112" s="94">
        <f t="shared" si="180"/>
        <v>-5.4482161061286698</v>
      </c>
      <c r="CJ112" s="94">
        <f t="shared" si="181"/>
        <v>-6.9741368950422311</v>
      </c>
      <c r="CK112" s="94">
        <f t="shared" si="182"/>
        <v>-7.9692861585975869</v>
      </c>
      <c r="CL112" s="94">
        <f t="shared" si="183"/>
        <v>-6.2445005136744687</v>
      </c>
      <c r="CM112" s="94">
        <f t="shared" si="184"/>
        <v>-2.0987890943182315</v>
      </c>
      <c r="CN112" s="94">
        <f t="shared" si="185"/>
        <v>3.8035627819548887</v>
      </c>
      <c r="CO112" s="94">
        <f t="shared" si="186"/>
        <v>9.65407716857802</v>
      </c>
      <c r="CP112" s="94">
        <f t="shared" si="187"/>
        <v>13.738734949710722</v>
      </c>
      <c r="CQ112" s="94">
        <f t="shared" si="188"/>
        <v>18.002994176042854</v>
      </c>
      <c r="CR112" s="94">
        <f t="shared" si="189"/>
        <v>22.378080491164905</v>
      </c>
      <c r="CS112" s="94">
        <f t="shared" si="190"/>
        <v>27.388938841076303</v>
      </c>
      <c r="CT112" s="94">
        <f t="shared" si="191"/>
        <v>32.915185087706647</v>
      </c>
      <c r="CU112" s="94">
        <f t="shared" si="192"/>
        <v>31.789998612874449</v>
      </c>
      <c r="CV112" s="94">
        <f t="shared" si="193"/>
        <v>28.003312234783845</v>
      </c>
      <c r="CW112" s="94">
        <f t="shared" si="194"/>
        <v>21.95811122775984</v>
      </c>
      <c r="CX112" s="94">
        <f t="shared" si="195"/>
        <v>13.721794909166737</v>
      </c>
      <c r="CY112" s="94">
        <f t="shared" si="196"/>
        <v>8.9663856083551643</v>
      </c>
      <c r="CZ112" s="94">
        <f t="shared" si="197"/>
        <v>4.731079751059811</v>
      </c>
      <c r="DA112" s="94">
        <f t="shared" si="198"/>
        <v>1.3879197460715109</v>
      </c>
      <c r="DB112" s="94">
        <f t="shared" si="199"/>
        <v>-1.2437001506844385</v>
      </c>
      <c r="DC112" s="94">
        <f t="shared" si="200"/>
        <v>-3.3468626671599262</v>
      </c>
      <c r="DD112" s="94">
        <f t="shared" si="201"/>
        <v>-4.2472734264007173</v>
      </c>
      <c r="DE112" s="94">
        <f t="shared" si="202"/>
        <v>-3.616406180452457</v>
      </c>
      <c r="DF112" s="94">
        <f t="shared" si="203"/>
        <v>0.31010622800331999</v>
      </c>
      <c r="DG112" s="94">
        <f t="shared" si="204"/>
        <v>4.1955398728555515</v>
      </c>
      <c r="DH112" s="94">
        <f t="shared" si="205"/>
        <v>7.7068281221264066</v>
      </c>
      <c r="DI112" s="94">
        <f t="shared" si="206"/>
        <v>9.1949693896146627</v>
      </c>
      <c r="DJ112" s="94">
        <f t="shared" si="207"/>
        <v>6.7845308456399538</v>
      </c>
      <c r="DK112" s="94">
        <f t="shared" si="208"/>
        <v>4.3336686079271676</v>
      </c>
      <c r="DL112" s="94">
        <f t="shared" si="209"/>
        <v>1.2109137058874044</v>
      </c>
      <c r="DM112" s="94">
        <f t="shared" si="210"/>
        <v>-1.2069042750514309</v>
      </c>
      <c r="DN112" s="94">
        <f t="shared" si="211"/>
        <v>-1.4223823819945256</v>
      </c>
      <c r="DO112" s="94">
        <f t="shared" si="212"/>
        <v>-1.5638868737443614</v>
      </c>
      <c r="DP112" s="94">
        <f t="shared" si="213"/>
        <v>-0.75137286230059663</v>
      </c>
      <c r="DQ112" s="94">
        <f t="shared" si="214"/>
        <v>1.1700635830573016</v>
      </c>
      <c r="DR112" s="94">
        <f t="shared" si="215"/>
        <v>0.49455273304170494</v>
      </c>
    </row>
    <row r="113" spans="1:122" x14ac:dyDescent="0.25">
      <c r="A113" s="45" t="s">
        <v>163</v>
      </c>
      <c r="B113" s="56" t="s">
        <v>159</v>
      </c>
      <c r="C113" s="46" t="s">
        <v>306</v>
      </c>
      <c r="D113" s="45" t="s">
        <v>307</v>
      </c>
      <c r="E113" s="8" t="s">
        <v>148</v>
      </c>
      <c r="F113" s="8" t="s">
        <v>151</v>
      </c>
      <c r="G113" s="8">
        <v>19820</v>
      </c>
      <c r="H113" s="49">
        <v>38442</v>
      </c>
      <c r="I113" s="54">
        <v>43286</v>
      </c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7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4">
        <f t="shared" si="173"/>
        <v>-9.9151295478815555</v>
      </c>
      <c r="CC113" s="94">
        <f t="shared" si="174"/>
        <v>-6.7780772378755714</v>
      </c>
      <c r="CD113" s="94">
        <f t="shared" si="175"/>
        <v>-3.4696768959606308</v>
      </c>
      <c r="CE113" s="94">
        <f t="shared" si="176"/>
        <v>-1.2260361038521361</v>
      </c>
      <c r="CF113" s="94">
        <f t="shared" si="177"/>
        <v>-0.21690246690138129</v>
      </c>
      <c r="CG113" s="94">
        <f t="shared" si="178"/>
        <v>-1.2732475705737112</v>
      </c>
      <c r="CH113" s="94">
        <f t="shared" si="179"/>
        <v>-2.5718634228963664</v>
      </c>
      <c r="CI113" s="94">
        <f t="shared" si="180"/>
        <v>-3.6083852571623489</v>
      </c>
      <c r="CJ113" s="94">
        <f t="shared" si="181"/>
        <v>-4.4327560807136823</v>
      </c>
      <c r="CK113" s="94">
        <f t="shared" si="182"/>
        <v>-2.6576586508466256</v>
      </c>
      <c r="CL113" s="94">
        <f t="shared" si="183"/>
        <v>-5.2103167044085665E-2</v>
      </c>
      <c r="CM113" s="94">
        <f t="shared" si="184"/>
        <v>3.9898098674393352</v>
      </c>
      <c r="CN113" s="94">
        <f t="shared" si="185"/>
        <v>8.90162762222187</v>
      </c>
      <c r="CO113" s="94">
        <f t="shared" si="186"/>
        <v>10.059435112335811</v>
      </c>
      <c r="CP113" s="94">
        <f t="shared" si="187"/>
        <v>10.558444089470591</v>
      </c>
      <c r="CQ113" s="94">
        <f t="shared" si="188"/>
        <v>8.9226873415537469</v>
      </c>
      <c r="CR113" s="94">
        <f t="shared" si="189"/>
        <v>5.9113078969118611</v>
      </c>
      <c r="CS113" s="94">
        <f t="shared" si="190"/>
        <v>4.4062133405970219</v>
      </c>
      <c r="CT113" s="94">
        <f t="shared" si="191"/>
        <v>2.5676056020462408</v>
      </c>
      <c r="CU113" s="94">
        <f t="shared" si="192"/>
        <v>2.3430927873717522</v>
      </c>
      <c r="CV113" s="94">
        <f t="shared" si="193"/>
        <v>2.5697215406263409</v>
      </c>
      <c r="CW113" s="94">
        <f t="shared" si="194"/>
        <v>3.3419450069355117</v>
      </c>
      <c r="CX113" s="94">
        <f t="shared" si="195"/>
        <v>4.4633468742121911</v>
      </c>
      <c r="CY113" s="94">
        <f t="shared" si="196"/>
        <v>3.6068249238130385</v>
      </c>
      <c r="CZ113" s="94">
        <f t="shared" si="197"/>
        <v>2.6972417253010583</v>
      </c>
      <c r="DA113" s="94">
        <f t="shared" si="198"/>
        <v>0.44167645227590063</v>
      </c>
      <c r="DB113" s="94">
        <f t="shared" si="199"/>
        <v>-2.8619004985904097</v>
      </c>
      <c r="DC113" s="94">
        <f t="shared" si="200"/>
        <v>-3.9051091623695022</v>
      </c>
      <c r="DD113" s="94">
        <f t="shared" si="201"/>
        <v>-3.8316818423291195</v>
      </c>
      <c r="DE113" s="94">
        <f t="shared" si="202"/>
        <v>-1.2140630021542274</v>
      </c>
      <c r="DF113" s="94">
        <f t="shared" si="203"/>
        <v>3.8109697592007516</v>
      </c>
      <c r="DG113" s="94">
        <f t="shared" si="204"/>
        <v>7.3367817235171762</v>
      </c>
      <c r="DH113" s="94">
        <f t="shared" si="205"/>
        <v>10.282009819024998</v>
      </c>
      <c r="DI113" s="94">
        <f t="shared" si="206"/>
        <v>10.748430339335254</v>
      </c>
      <c r="DJ113" s="94">
        <f t="shared" si="207"/>
        <v>9.6628319231339947</v>
      </c>
      <c r="DK113" s="94">
        <f t="shared" si="208"/>
        <v>8.2437427571629165</v>
      </c>
      <c r="DL113" s="94">
        <f t="shared" si="209"/>
        <v>4.2973975522026446</v>
      </c>
      <c r="DM113" s="94">
        <f t="shared" si="210"/>
        <v>0.12234676663177668</v>
      </c>
      <c r="DN113" s="94">
        <f t="shared" si="211"/>
        <v>-3.5991810889588813</v>
      </c>
      <c r="DO113" s="94">
        <f t="shared" si="212"/>
        <v>-5.158770973803108</v>
      </c>
      <c r="DP113" s="94">
        <f t="shared" si="213"/>
        <v>-2.9508682653811182</v>
      </c>
      <c r="DQ113" s="94">
        <f t="shared" si="214"/>
        <v>1.5378912307556865</v>
      </c>
      <c r="DR113" s="94">
        <f>(SUM(DO85:DR85)-SUM(DK85:DN85))/SUM(DK85:DN85)*100</f>
        <v>6.5445574411063774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59999389629810485"/>
  </sheetPr>
  <dimension ref="A1:DR56"/>
  <sheetViews>
    <sheetView zoomScale="55" zoomScaleNormal="55" zoomScalePageLayoutView="55" workbookViewId="0">
      <pane xSplit="3" ySplit="2" topLeftCell="D3" activePane="bottomRight" state="frozen"/>
      <selection activeCell="AG3" sqref="AG3"/>
      <selection pane="topRight" activeCell="AG3" sqref="AG3"/>
      <selection pane="bottomLeft" activeCell="AG3" sqref="AG3"/>
      <selection pane="bottomRight" activeCell="D34" sqref="D34"/>
    </sheetView>
  </sheetViews>
  <sheetFormatPr defaultColWidth="8.7109375" defaultRowHeight="15" x14ac:dyDescent="0.25"/>
  <cols>
    <col min="3" max="3" width="31.7109375" customWidth="1"/>
    <col min="4" max="4" width="13.42578125" customWidth="1"/>
    <col min="8" max="8" width="10.42578125" bestFit="1" customWidth="1"/>
    <col min="9" max="9" width="15.140625" bestFit="1" customWidth="1"/>
    <col min="10" max="11" width="9.42578125" bestFit="1" customWidth="1"/>
    <col min="12" max="13" width="9.7109375" bestFit="1" customWidth="1"/>
    <col min="14" max="15" width="9.42578125" bestFit="1" customWidth="1"/>
    <col min="16" max="17" width="9.7109375" bestFit="1" customWidth="1"/>
    <col min="18" max="19" width="9.42578125" bestFit="1" customWidth="1"/>
    <col min="20" max="20" width="12" bestFit="1" customWidth="1"/>
    <col min="21" max="23" width="11.7109375" bestFit="1" customWidth="1"/>
    <col min="24" max="24" width="12" bestFit="1" customWidth="1"/>
    <col min="25" max="27" width="11.7109375" bestFit="1" customWidth="1"/>
    <col min="28" max="28" width="12" bestFit="1" customWidth="1"/>
    <col min="29" max="31" width="11.7109375" bestFit="1" customWidth="1"/>
    <col min="32" max="32" width="12" bestFit="1" customWidth="1"/>
    <col min="33" max="33" width="12.7109375" style="28" bestFit="1" customWidth="1"/>
    <col min="34" max="34" width="15.7109375" bestFit="1" customWidth="1"/>
    <col min="35" max="35" width="27.7109375" customWidth="1"/>
    <col min="36" max="36" width="15.7109375" style="28" bestFit="1" customWidth="1"/>
    <col min="37" max="44" width="15.7109375" bestFit="1" customWidth="1"/>
    <col min="45" max="54" width="14.7109375" bestFit="1" customWidth="1"/>
    <col min="55" max="62" width="15.7109375" bestFit="1" customWidth="1"/>
    <col min="63" max="77" width="14.7109375" bestFit="1" customWidth="1"/>
    <col min="78" max="104" width="15.7109375" bestFit="1" customWidth="1"/>
    <col min="105" max="109" width="14.7109375" bestFit="1" customWidth="1"/>
    <col min="110" max="114" width="15.7109375" bestFit="1" customWidth="1"/>
    <col min="115" max="115" width="11.42578125" bestFit="1" customWidth="1"/>
    <col min="116" max="116" width="11.7109375" bestFit="1" customWidth="1"/>
    <col min="117" max="119" width="11.42578125" bestFit="1" customWidth="1"/>
    <col min="120" max="120" width="11.7109375" bestFit="1" customWidth="1"/>
    <col min="121" max="122" width="11.42578125" bestFit="1" customWidth="1"/>
  </cols>
  <sheetData>
    <row r="1" spans="1:122" s="26" customFormat="1" ht="20.25" x14ac:dyDescent="0.3">
      <c r="A1" s="83" t="s">
        <v>302</v>
      </c>
      <c r="B1" s="31"/>
      <c r="C1" s="31"/>
      <c r="D1" s="31"/>
      <c r="E1" s="31"/>
      <c r="F1" s="31"/>
      <c r="G1" s="24"/>
      <c r="H1" s="23"/>
      <c r="I1" s="31"/>
      <c r="J1" s="31"/>
      <c r="K1" s="31"/>
      <c r="L1" s="31"/>
      <c r="M1" s="31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9"/>
      <c r="AH1" s="24"/>
      <c r="AI1" s="24"/>
      <c r="AJ1" s="29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</row>
    <row r="2" spans="1:122" s="102" customFormat="1" x14ac:dyDescent="0.25">
      <c r="A2" s="99" t="s">
        <v>164</v>
      </c>
      <c r="B2" s="99" t="s">
        <v>153</v>
      </c>
      <c r="C2" s="99" t="s">
        <v>134</v>
      </c>
      <c r="D2" s="99" t="s">
        <v>140</v>
      </c>
      <c r="E2" s="99" t="s">
        <v>146</v>
      </c>
      <c r="F2" s="99" t="s">
        <v>150</v>
      </c>
      <c r="G2" s="99" t="s">
        <v>160</v>
      </c>
      <c r="H2" s="99" t="s">
        <v>161</v>
      </c>
      <c r="I2" s="99" t="s">
        <v>162</v>
      </c>
      <c r="J2" s="100">
        <v>32963</v>
      </c>
      <c r="K2" s="100">
        <v>33054</v>
      </c>
      <c r="L2" s="100">
        <v>33146</v>
      </c>
      <c r="M2" s="100">
        <v>33238</v>
      </c>
      <c r="N2" s="100">
        <v>33328</v>
      </c>
      <c r="O2" s="100">
        <v>33419</v>
      </c>
      <c r="P2" s="100">
        <v>33511</v>
      </c>
      <c r="Q2" s="100">
        <v>33603</v>
      </c>
      <c r="R2" s="100">
        <v>33694</v>
      </c>
      <c r="S2" s="100">
        <v>33785</v>
      </c>
      <c r="T2" s="100">
        <v>33877</v>
      </c>
      <c r="U2" s="100">
        <v>33969</v>
      </c>
      <c r="V2" s="100">
        <v>34059</v>
      </c>
      <c r="W2" s="100">
        <v>34150</v>
      </c>
      <c r="X2" s="100">
        <v>34242</v>
      </c>
      <c r="Y2" s="100">
        <v>34334</v>
      </c>
      <c r="Z2" s="100">
        <v>34424</v>
      </c>
      <c r="AA2" s="100">
        <v>34515</v>
      </c>
      <c r="AB2" s="100">
        <v>34607</v>
      </c>
      <c r="AC2" s="100">
        <v>34699</v>
      </c>
      <c r="AD2" s="100">
        <v>34789</v>
      </c>
      <c r="AE2" s="100">
        <v>34880</v>
      </c>
      <c r="AF2" s="100">
        <v>34972</v>
      </c>
      <c r="AG2" s="100">
        <v>35064</v>
      </c>
      <c r="AH2" s="100">
        <v>35155</v>
      </c>
      <c r="AI2" s="100">
        <v>35246</v>
      </c>
      <c r="AJ2" s="100">
        <v>35338</v>
      </c>
      <c r="AK2" s="100">
        <v>35430</v>
      </c>
      <c r="AL2" s="100">
        <v>35520</v>
      </c>
      <c r="AM2" s="100">
        <v>35611</v>
      </c>
      <c r="AN2" s="100">
        <v>35703</v>
      </c>
      <c r="AO2" s="100">
        <v>35795</v>
      </c>
      <c r="AP2" s="100">
        <v>35885</v>
      </c>
      <c r="AQ2" s="100">
        <v>35976</v>
      </c>
      <c r="AR2" s="100">
        <v>36068</v>
      </c>
      <c r="AS2" s="100">
        <v>36160</v>
      </c>
      <c r="AT2" s="100">
        <v>36250</v>
      </c>
      <c r="AU2" s="100">
        <v>36341</v>
      </c>
      <c r="AV2" s="100">
        <v>36433</v>
      </c>
      <c r="AW2" s="100">
        <v>36525</v>
      </c>
      <c r="AX2" s="100">
        <v>36616</v>
      </c>
      <c r="AY2" s="100">
        <v>36707</v>
      </c>
      <c r="AZ2" s="100">
        <v>36799</v>
      </c>
      <c r="BA2" s="100">
        <v>36891</v>
      </c>
      <c r="BB2" s="100">
        <v>36981</v>
      </c>
      <c r="BC2" s="100">
        <v>37072</v>
      </c>
      <c r="BD2" s="100">
        <v>37164</v>
      </c>
      <c r="BE2" s="100">
        <v>37256</v>
      </c>
      <c r="BF2" s="100">
        <v>37346</v>
      </c>
      <c r="BG2" s="100">
        <v>37437</v>
      </c>
      <c r="BH2" s="100">
        <v>37529</v>
      </c>
      <c r="BI2" s="100">
        <v>37621</v>
      </c>
      <c r="BJ2" s="100">
        <v>37711</v>
      </c>
      <c r="BK2" s="100">
        <v>37802</v>
      </c>
      <c r="BL2" s="100">
        <v>37894</v>
      </c>
      <c r="BM2" s="100">
        <v>37986</v>
      </c>
      <c r="BN2" s="100">
        <v>38077</v>
      </c>
      <c r="BO2" s="100">
        <v>38168</v>
      </c>
      <c r="BP2" s="100">
        <v>38260</v>
      </c>
      <c r="BQ2" s="100">
        <v>38352</v>
      </c>
      <c r="BR2" s="100">
        <v>38442</v>
      </c>
      <c r="BS2" s="100">
        <v>38533</v>
      </c>
      <c r="BT2" s="100">
        <v>38625</v>
      </c>
      <c r="BU2" s="100">
        <v>38717</v>
      </c>
      <c r="BV2" s="100">
        <v>38807</v>
      </c>
      <c r="BW2" s="100">
        <v>38898</v>
      </c>
      <c r="BX2" s="100">
        <v>38990</v>
      </c>
      <c r="BY2" s="100">
        <v>39082</v>
      </c>
      <c r="BZ2" s="100">
        <v>39172</v>
      </c>
      <c r="CA2" s="100">
        <v>39263</v>
      </c>
      <c r="CB2" s="100">
        <v>39355</v>
      </c>
      <c r="CC2" s="100">
        <v>39447</v>
      </c>
      <c r="CD2" s="100">
        <v>39538</v>
      </c>
      <c r="CE2" s="100">
        <v>39629</v>
      </c>
      <c r="CF2" s="100">
        <v>39721</v>
      </c>
      <c r="CG2" s="100">
        <v>39813</v>
      </c>
      <c r="CH2" s="100">
        <v>39903</v>
      </c>
      <c r="CI2" s="100">
        <v>39994</v>
      </c>
      <c r="CJ2" s="100">
        <v>40086</v>
      </c>
      <c r="CK2" s="100">
        <v>40178</v>
      </c>
      <c r="CL2" s="100">
        <v>40268</v>
      </c>
      <c r="CM2" s="100">
        <v>40359</v>
      </c>
      <c r="CN2" s="100">
        <v>40451</v>
      </c>
      <c r="CO2" s="100">
        <v>40543</v>
      </c>
      <c r="CP2" s="100">
        <v>40633</v>
      </c>
      <c r="CQ2" s="100">
        <v>40724</v>
      </c>
      <c r="CR2" s="100">
        <v>40816</v>
      </c>
      <c r="CS2" s="100">
        <v>40908</v>
      </c>
      <c r="CT2" s="100">
        <v>40999</v>
      </c>
      <c r="CU2" s="100">
        <v>41090</v>
      </c>
      <c r="CV2" s="100">
        <v>41182</v>
      </c>
      <c r="CW2" s="100">
        <v>41274</v>
      </c>
      <c r="CX2" s="101">
        <v>41364</v>
      </c>
      <c r="CY2" s="101">
        <v>41455</v>
      </c>
      <c r="CZ2" s="101">
        <v>41547</v>
      </c>
      <c r="DA2" s="101">
        <v>41639</v>
      </c>
      <c r="DB2" s="101">
        <v>41729</v>
      </c>
      <c r="DC2" s="101">
        <v>41820</v>
      </c>
      <c r="DD2" s="101">
        <v>41912</v>
      </c>
      <c r="DE2" s="101">
        <v>42004</v>
      </c>
      <c r="DF2" s="101">
        <v>42094</v>
      </c>
      <c r="DG2" s="101">
        <v>42185</v>
      </c>
      <c r="DH2" s="101">
        <v>42277</v>
      </c>
      <c r="DI2" s="101">
        <v>42369</v>
      </c>
      <c r="DJ2" s="101">
        <v>42460</v>
      </c>
      <c r="DK2" s="101">
        <v>42551</v>
      </c>
      <c r="DL2" s="101">
        <v>42643</v>
      </c>
      <c r="DM2" s="101">
        <v>42735</v>
      </c>
      <c r="DN2" s="101">
        <v>42825</v>
      </c>
      <c r="DO2" s="101">
        <v>42916</v>
      </c>
      <c r="DP2" s="101">
        <v>43008</v>
      </c>
      <c r="DQ2" s="101">
        <v>43100</v>
      </c>
      <c r="DR2" s="101">
        <v>43190</v>
      </c>
    </row>
    <row r="3" spans="1:122" s="309" customFormat="1" x14ac:dyDescent="0.25">
      <c r="A3" s="306"/>
      <c r="B3" s="306"/>
      <c r="C3" s="306"/>
      <c r="D3" s="306"/>
      <c r="E3" s="306"/>
      <c r="F3" s="306"/>
      <c r="G3" s="306"/>
      <c r="H3" s="306"/>
      <c r="I3" s="306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8"/>
      <c r="CY3" s="308"/>
      <c r="CZ3" s="308"/>
      <c r="DA3" s="308"/>
      <c r="DB3" s="308"/>
      <c r="DC3" s="308"/>
      <c r="DD3" s="308"/>
      <c r="DE3" s="308"/>
      <c r="DF3" s="308"/>
      <c r="DG3" s="308"/>
      <c r="DH3" s="308"/>
      <c r="DI3" s="308"/>
      <c r="DJ3" s="308"/>
      <c r="DK3" s="308"/>
      <c r="DL3" s="308"/>
      <c r="DM3" s="308"/>
      <c r="DN3" s="308"/>
      <c r="DO3" s="308"/>
      <c r="DP3" s="308"/>
      <c r="DQ3" s="308"/>
      <c r="DR3" s="308"/>
    </row>
    <row r="4" spans="1:122" x14ac:dyDescent="0.25">
      <c r="A4" s="45" t="s">
        <v>163</v>
      </c>
      <c r="B4" s="56" t="s">
        <v>155</v>
      </c>
      <c r="C4" s="28" t="s">
        <v>166</v>
      </c>
      <c r="D4" s="56" t="s">
        <v>165</v>
      </c>
      <c r="E4" t="s">
        <v>167</v>
      </c>
      <c r="F4" t="s">
        <v>168</v>
      </c>
      <c r="G4" s="8">
        <v>35620</v>
      </c>
      <c r="H4" t="s">
        <v>169</v>
      </c>
      <c r="I4" s="54">
        <v>43298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357">
        <v>-2.664181892239823</v>
      </c>
      <c r="AH4" s="317">
        <v>-1.853444438114519</v>
      </c>
      <c r="AI4" s="317">
        <v>-0.68579888918517939</v>
      </c>
      <c r="AJ4" s="318">
        <v>0.56489244601615618</v>
      </c>
      <c r="AK4" s="267">
        <v>1.6112874962937154</v>
      </c>
      <c r="AL4" s="267">
        <v>4.9099062634603161E-2</v>
      </c>
      <c r="AM4" s="267">
        <v>-2.1559869746947249</v>
      </c>
      <c r="AN4" s="267">
        <v>-4.461105821008859</v>
      </c>
      <c r="AO4" s="267">
        <v>-6.3460923734002543</v>
      </c>
      <c r="AP4" s="267">
        <v>-4.1119321478782709</v>
      </c>
      <c r="AQ4" s="267">
        <v>-0.83691080452103039</v>
      </c>
      <c r="AR4" s="267">
        <v>2.7483015869600513</v>
      </c>
      <c r="AS4" s="267">
        <v>5.8112393882219715</v>
      </c>
      <c r="AT4" s="267">
        <v>7.9682780298547042</v>
      </c>
      <c r="AU4" s="267">
        <v>10.954579161910045</v>
      </c>
      <c r="AV4" s="267">
        <v>14.005453141724168</v>
      </c>
      <c r="AW4" s="267">
        <v>16.448128797797455</v>
      </c>
      <c r="AX4" s="267">
        <v>17.692617532127393</v>
      </c>
      <c r="AY4" s="267">
        <v>19.335676741909662</v>
      </c>
      <c r="AZ4" s="267">
        <v>20.9253740320354</v>
      </c>
      <c r="BA4" s="267">
        <v>22.138116777712117</v>
      </c>
      <c r="BB4" s="267">
        <v>18.266213467414406</v>
      </c>
      <c r="BC4" s="267">
        <v>13.277954843867121</v>
      </c>
      <c r="BD4" s="267">
        <v>8.5807233471874191</v>
      </c>
      <c r="BE4" s="267">
        <v>5.0795364317775347</v>
      </c>
      <c r="BF4" s="267">
        <v>3.4994987252364691</v>
      </c>
      <c r="BG4" s="267">
        <v>1.3046846854651846</v>
      </c>
      <c r="BH4" s="267">
        <v>-0.94643555892609155</v>
      </c>
      <c r="BI4" s="267">
        <v>-2.7552719108865027</v>
      </c>
      <c r="BJ4" s="267">
        <v>0.66911223246754425</v>
      </c>
      <c r="BK4" s="267">
        <v>5.6031375638323544</v>
      </c>
      <c r="BL4" s="267">
        <v>10.890882243996195</v>
      </c>
      <c r="BM4" s="267">
        <v>15.317117810530146</v>
      </c>
      <c r="BN4" s="267">
        <v>18.504917575588763</v>
      </c>
      <c r="BO4" s="267">
        <v>22.734516397020521</v>
      </c>
      <c r="BP4" s="267">
        <v>26.849505396347361</v>
      </c>
      <c r="BQ4" s="267">
        <v>30.003898158288994</v>
      </c>
      <c r="BR4" s="267">
        <v>26.479512265664091</v>
      </c>
      <c r="BS4" s="267">
        <v>22.085931039362901</v>
      </c>
      <c r="BT4" s="267">
        <v>18.092595931197966</v>
      </c>
      <c r="BU4" s="267">
        <v>15.202626917428001</v>
      </c>
      <c r="BV4" s="267">
        <v>11.859686696425889</v>
      </c>
      <c r="BW4" s="267">
        <v>7.4220211111872905</v>
      </c>
      <c r="BX4" s="267">
        <v>3.1021660000990479</v>
      </c>
      <c r="BY4" s="267">
        <v>-0.21089817156505272</v>
      </c>
      <c r="BZ4" s="267">
        <v>-3.0517348870748879</v>
      </c>
      <c r="CA4" s="267">
        <v>-7.096015636077242</v>
      </c>
      <c r="CB4" s="267">
        <v>-11.367331757246275</v>
      </c>
      <c r="CC4" s="267">
        <v>-14.893739997038802</v>
      </c>
      <c r="CD4" s="267">
        <v>-14.85133371677159</v>
      </c>
      <c r="CE4" s="267">
        <v>-14.786489092676259</v>
      </c>
      <c r="CF4" s="267">
        <v>-14.711578951807367</v>
      </c>
      <c r="CG4" s="267">
        <v>-14.64406643155022</v>
      </c>
      <c r="CH4" s="267">
        <v>-13.806046995146543</v>
      </c>
      <c r="CI4" s="267">
        <v>-12.526220974289579</v>
      </c>
      <c r="CJ4" s="267">
        <v>-11.050156431233271</v>
      </c>
      <c r="CK4" s="267">
        <v>-9.7220777744323286</v>
      </c>
      <c r="CL4" s="267">
        <v>-6.371784384678147</v>
      </c>
      <c r="CM4" s="267">
        <v>-1.379083910520825</v>
      </c>
      <c r="CN4" s="267">
        <v>4.2007533748661157</v>
      </c>
      <c r="CO4" s="267">
        <v>9.0652322081188377</v>
      </c>
      <c r="CP4" s="267">
        <v>12.230764990525808</v>
      </c>
      <c r="CQ4" s="267">
        <v>16.549057033689699</v>
      </c>
      <c r="CR4" s="267">
        <v>20.885502806951575</v>
      </c>
      <c r="CS4" s="267">
        <v>24.303969929579342</v>
      </c>
      <c r="CT4" s="267">
        <v>21.612615278481144</v>
      </c>
      <c r="CU4" s="267">
        <v>18.176927506809673</v>
      </c>
      <c r="CV4" s="267">
        <v>14.973806829096814</v>
      </c>
      <c r="CW4" s="267">
        <v>12.606281938737759</v>
      </c>
      <c r="CX4" s="267">
        <v>12.417841310874813</v>
      </c>
      <c r="CY4" s="267">
        <v>12.164812714745629</v>
      </c>
      <c r="CZ4" s="267">
        <v>11.915290661981306</v>
      </c>
      <c r="DA4" s="267">
        <v>11.721737503561206</v>
      </c>
      <c r="DB4" s="267">
        <v>10.381315901477853</v>
      </c>
      <c r="DC4" s="267">
        <v>8.5743811720985832</v>
      </c>
      <c r="DD4" s="267">
        <v>6.7844859514239211</v>
      </c>
      <c r="DE4" s="267">
        <v>5.3905658190945402</v>
      </c>
      <c r="DF4" s="267">
        <v>4.6468397224696636</v>
      </c>
      <c r="DG4" s="267">
        <v>3.6152087174529433</v>
      </c>
      <c r="DH4" s="267">
        <v>2.5588852331310847</v>
      </c>
      <c r="DI4" s="267">
        <v>1.7113986254892115</v>
      </c>
    </row>
    <row r="5" spans="1:122" x14ac:dyDescent="0.25">
      <c r="A5" s="45" t="s">
        <v>163</v>
      </c>
      <c r="B5" s="56" t="s">
        <v>156</v>
      </c>
      <c r="C5" s="28" t="s">
        <v>166</v>
      </c>
      <c r="D5" s="56" t="s">
        <v>165</v>
      </c>
      <c r="E5" t="s">
        <v>167</v>
      </c>
      <c r="F5" t="s">
        <v>168</v>
      </c>
      <c r="G5" s="8">
        <v>31080</v>
      </c>
      <c r="H5" t="s">
        <v>169</v>
      </c>
      <c r="I5" s="54">
        <v>43298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57">
        <v>-12.764622298345559</v>
      </c>
      <c r="AH5" s="317">
        <v>-13.034052026883824</v>
      </c>
      <c r="AI5" s="317">
        <v>-13.441664129299516</v>
      </c>
      <c r="AJ5" s="318">
        <v>-13.906072127269949</v>
      </c>
      <c r="AK5" s="267">
        <v>-14.318791161352843</v>
      </c>
      <c r="AL5" s="267">
        <v>-11.789199649168081</v>
      </c>
      <c r="AM5" s="267">
        <v>-7.9323234441508639</v>
      </c>
      <c r="AN5" s="267">
        <v>-3.4935290080783385</v>
      </c>
      <c r="AO5" s="267">
        <v>0.4916070565503145</v>
      </c>
      <c r="AP5" s="267">
        <v>5.5960989350671735</v>
      </c>
      <c r="AQ5" s="267">
        <v>12.839061208352298</v>
      </c>
      <c r="AR5" s="267">
        <v>20.458287710124008</v>
      </c>
      <c r="AS5" s="267">
        <v>26.72538443109206</v>
      </c>
      <c r="AT5" s="267">
        <v>23.999843043115774</v>
      </c>
      <c r="AU5" s="267">
        <v>20.555655319627185</v>
      </c>
      <c r="AV5" s="267">
        <v>17.379566314257314</v>
      </c>
      <c r="AW5" s="267">
        <v>15.053382528217767</v>
      </c>
      <c r="AX5" s="267">
        <v>12.823570960956895</v>
      </c>
      <c r="AY5" s="267">
        <v>9.8616175278304485</v>
      </c>
      <c r="AZ5" s="267">
        <v>6.9761731210365134</v>
      </c>
      <c r="BA5" s="267">
        <v>4.761792520967921</v>
      </c>
      <c r="BB5" s="267">
        <v>5.140810291204037</v>
      </c>
      <c r="BC5" s="267">
        <v>5.6680681200702869</v>
      </c>
      <c r="BD5" s="267">
        <v>6.2097824268072079</v>
      </c>
      <c r="BE5" s="267">
        <v>6.6457487374756443</v>
      </c>
      <c r="BF5" s="267">
        <v>7.9763122245592468</v>
      </c>
      <c r="BG5" s="267">
        <v>9.8114058197165868</v>
      </c>
      <c r="BH5" s="267">
        <v>11.677838320998747</v>
      </c>
      <c r="BI5" s="267">
        <v>13.166154261336199</v>
      </c>
      <c r="BJ5" s="267">
        <v>14.854450949903145</v>
      </c>
      <c r="BK5" s="267">
        <v>17.115799374290901</v>
      </c>
      <c r="BL5" s="267">
        <v>19.339534435273332</v>
      </c>
      <c r="BM5" s="267">
        <v>21.060201247673149</v>
      </c>
      <c r="BN5" s="267">
        <v>21.201351804067123</v>
      </c>
      <c r="BO5" s="267">
        <v>21.3840365893093</v>
      </c>
      <c r="BP5" s="267">
        <v>21.55693118982893</v>
      </c>
      <c r="BQ5" s="267">
        <v>21.686353534897826</v>
      </c>
      <c r="BR5" s="267">
        <v>20.50706908726707</v>
      </c>
      <c r="BS5" s="267">
        <v>18.984846466215881</v>
      </c>
      <c r="BT5" s="267">
        <v>17.548414837283939</v>
      </c>
      <c r="BU5" s="267">
        <v>16.475827928157905</v>
      </c>
      <c r="BV5" s="267">
        <v>13.862098576696976</v>
      </c>
      <c r="BW5" s="267">
        <v>10.411690689070168</v>
      </c>
      <c r="BX5" s="267">
        <v>7.0737933701433251</v>
      </c>
      <c r="BY5" s="267">
        <v>4.5276881116165342</v>
      </c>
      <c r="BZ5" s="267">
        <v>2.1890170515412577</v>
      </c>
      <c r="CA5" s="267">
        <v>-1.0678476001694588</v>
      </c>
      <c r="CB5" s="267">
        <v>-4.418259791980895</v>
      </c>
      <c r="CC5" s="267">
        <v>-7.1177722535562147</v>
      </c>
      <c r="CD5" s="267">
        <v>-8.5327156672676043</v>
      </c>
      <c r="CE5" s="267">
        <v>-10.614633226961242</v>
      </c>
      <c r="CF5" s="267">
        <v>-12.904400513836741</v>
      </c>
      <c r="CG5" s="267">
        <v>-14.869494277088958</v>
      </c>
      <c r="CH5" s="267">
        <v>-16.396272083940143</v>
      </c>
      <c r="CI5" s="267">
        <v>-18.730624873893174</v>
      </c>
      <c r="CJ5" s="267">
        <v>-21.426897992970879</v>
      </c>
      <c r="CK5" s="267">
        <v>-23.856510563863875</v>
      </c>
      <c r="CL5" s="267">
        <v>-22.341050052898417</v>
      </c>
      <c r="CM5" s="267">
        <v>-19.913917080824824</v>
      </c>
      <c r="CN5" s="267">
        <v>-16.93098953459091</v>
      </c>
      <c r="CO5" s="267">
        <v>-14.062125316319115</v>
      </c>
      <c r="CP5" s="267">
        <v>-14.644703948824278</v>
      </c>
      <c r="CQ5" s="267">
        <v>-15.531817514627472</v>
      </c>
      <c r="CR5" s="267">
        <v>-16.55106777738219</v>
      </c>
      <c r="CS5" s="267">
        <v>-17.464593045922598</v>
      </c>
      <c r="CT5" s="267">
        <v>-16.153444663621404</v>
      </c>
      <c r="CU5" s="267">
        <v>-14.122173179462585</v>
      </c>
      <c r="CV5" s="267">
        <v>-11.735025582005498</v>
      </c>
      <c r="CW5" s="267">
        <v>-9.5453899216622311</v>
      </c>
      <c r="CX5" s="267">
        <v>-6.8952438609595506</v>
      </c>
      <c r="CY5" s="267">
        <v>-2.9493519021795072</v>
      </c>
      <c r="CZ5" s="267">
        <v>1.4557231875090857</v>
      </c>
      <c r="DA5" s="267">
        <v>5.291879021564732</v>
      </c>
      <c r="DB5" s="267">
        <v>8.4892772086600221</v>
      </c>
      <c r="DC5" s="267">
        <v>12.92642985716089</v>
      </c>
      <c r="DD5" s="267">
        <v>17.472203558840434</v>
      </c>
      <c r="DE5" s="267">
        <v>21.121039194708587</v>
      </c>
      <c r="DF5" s="267">
        <v>19.432411097712244</v>
      </c>
      <c r="DG5" s="267">
        <v>17.247463958827506</v>
      </c>
      <c r="DH5" s="267">
        <v>15.180199315450196</v>
      </c>
      <c r="DI5" s="267">
        <v>13.633098639998591</v>
      </c>
    </row>
    <row r="6" spans="1:122" x14ac:dyDescent="0.25">
      <c r="A6" s="45" t="s">
        <v>163</v>
      </c>
      <c r="B6" s="56" t="s">
        <v>157</v>
      </c>
      <c r="C6" s="28" t="s">
        <v>166</v>
      </c>
      <c r="D6" s="56" t="s">
        <v>165</v>
      </c>
      <c r="E6" t="s">
        <v>167</v>
      </c>
      <c r="F6" t="s">
        <v>168</v>
      </c>
      <c r="G6" s="8">
        <v>16980</v>
      </c>
      <c r="H6" t="s">
        <v>169</v>
      </c>
      <c r="I6" s="54">
        <v>43298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357">
        <v>7.1713815013171338</v>
      </c>
      <c r="AH6" s="317">
        <v>8.1572995548982021</v>
      </c>
      <c r="AI6" s="317">
        <v>9.5138171983369979</v>
      </c>
      <c r="AJ6" s="318">
        <v>10.889655138822683</v>
      </c>
      <c r="AK6" s="267">
        <v>11.983996553902813</v>
      </c>
      <c r="AL6" s="267">
        <v>12.169239836864307</v>
      </c>
      <c r="AM6" s="267">
        <v>12.4186631299173</v>
      </c>
      <c r="AN6" s="267">
        <v>12.665405451153793</v>
      </c>
      <c r="AO6" s="267">
        <v>12.857335137680531</v>
      </c>
      <c r="AP6" s="267">
        <v>12.670096902023628</v>
      </c>
      <c r="AQ6" s="267">
        <v>12.418962258934977</v>
      </c>
      <c r="AR6" s="267">
        <v>12.171621063085002</v>
      </c>
      <c r="AS6" s="267">
        <v>11.979973372904533</v>
      </c>
      <c r="AT6" s="267">
        <v>11.826073766286999</v>
      </c>
      <c r="AU6" s="267">
        <v>11.618849879643948</v>
      </c>
      <c r="AV6" s="267">
        <v>11.413849192554125</v>
      </c>
      <c r="AW6" s="267">
        <v>11.254385556743269</v>
      </c>
      <c r="AX6" s="267">
        <v>10.947131855043883</v>
      </c>
      <c r="AY6" s="267">
        <v>10.532080108488346</v>
      </c>
      <c r="AZ6" s="267">
        <v>10.119962049525268</v>
      </c>
      <c r="BA6" s="267">
        <v>9.7983380897272951</v>
      </c>
      <c r="BB6" s="267">
        <v>9.1984503796478698</v>
      </c>
      <c r="BC6" s="267">
        <v>8.3828003000032805</v>
      </c>
      <c r="BD6" s="267">
        <v>7.5668319578194199</v>
      </c>
      <c r="BE6" s="267">
        <v>6.9257808799203406</v>
      </c>
      <c r="BF6" s="267">
        <v>6.9545519201829826</v>
      </c>
      <c r="BG6" s="267">
        <v>6.9941819940678673</v>
      </c>
      <c r="BH6" s="267">
        <v>7.03442889139804</v>
      </c>
      <c r="BI6" s="267">
        <v>7.0664790120215812</v>
      </c>
      <c r="BJ6" s="267">
        <v>6.2182282080091111</v>
      </c>
      <c r="BK6" s="267">
        <v>5.0505696544981964</v>
      </c>
      <c r="BL6" s="267">
        <v>3.8656220008440836</v>
      </c>
      <c r="BM6" s="267">
        <v>2.9226407236892551</v>
      </c>
      <c r="BN6" s="267">
        <v>3.2995356815966312</v>
      </c>
      <c r="BO6" s="267">
        <v>3.8283059424035266</v>
      </c>
      <c r="BP6" s="267">
        <v>4.3770597521788748</v>
      </c>
      <c r="BQ6" s="267">
        <v>4.822786754101541</v>
      </c>
      <c r="BR6" s="267">
        <v>5.2511405579106647</v>
      </c>
      <c r="BS6" s="267">
        <v>5.8468637037130788</v>
      </c>
      <c r="BT6" s="267">
        <v>6.4587184195337057</v>
      </c>
      <c r="BU6" s="267">
        <v>6.9509843440953221</v>
      </c>
      <c r="BV6" s="267">
        <v>6.9323387809970427</v>
      </c>
      <c r="BW6" s="267">
        <v>6.9066587787589881</v>
      </c>
      <c r="BX6" s="267">
        <v>6.880582568644467</v>
      </c>
      <c r="BY6" s="267">
        <v>6.8598196146096075</v>
      </c>
      <c r="BZ6" s="267">
        <v>8.1434425809075144</v>
      </c>
      <c r="CA6" s="267">
        <v>9.9120728846724937</v>
      </c>
      <c r="CB6" s="267">
        <v>11.708860435257442</v>
      </c>
      <c r="CC6" s="267">
        <v>13.140163892480169</v>
      </c>
      <c r="CD6" s="267">
        <v>11.100270209728052</v>
      </c>
      <c r="CE6" s="267">
        <v>8.3676696409183418</v>
      </c>
      <c r="CF6" s="267">
        <v>5.6801701458858815</v>
      </c>
      <c r="CG6" s="267">
        <v>3.6004161050307339</v>
      </c>
      <c r="CH6" s="267">
        <v>-9.9664407294488888E-2</v>
      </c>
      <c r="CI6" s="267">
        <v>-5.2745036729930446</v>
      </c>
      <c r="CJ6" s="267">
        <v>-10.624958640409236</v>
      </c>
      <c r="CK6" s="267">
        <v>-14.956002015467984</v>
      </c>
      <c r="CL6" s="267">
        <v>-16.205580768963014</v>
      </c>
      <c r="CM6" s="267">
        <v>-18.116947106801355</v>
      </c>
      <c r="CN6" s="267">
        <v>-20.325910265812503</v>
      </c>
      <c r="CO6" s="267">
        <v>-22.31756252756659</v>
      </c>
      <c r="CP6" s="267">
        <v>-19.955831317785556</v>
      </c>
      <c r="CQ6" s="267">
        <v>-16.203852207340201</v>
      </c>
      <c r="CR6" s="267">
        <v>-11.643452215372859</v>
      </c>
      <c r="CS6" s="267">
        <v>-7.3093499005238645</v>
      </c>
      <c r="CT6" s="267">
        <v>-2.2297686699312038</v>
      </c>
      <c r="CU6" s="267">
        <v>5.2511794483960781</v>
      </c>
      <c r="CV6" s="267">
        <v>13.488578906402568</v>
      </c>
      <c r="CW6" s="267">
        <v>20.565990871813376</v>
      </c>
      <c r="CX6" s="267">
        <v>17.814635536258354</v>
      </c>
      <c r="CY6" s="267">
        <v>14.246146450492153</v>
      </c>
      <c r="CZ6" s="267">
        <v>10.86103991178215</v>
      </c>
      <c r="DA6" s="267">
        <v>8.3220624697459993</v>
      </c>
      <c r="DB6" s="267">
        <v>6.2654900896869394</v>
      </c>
      <c r="DC6" s="267">
        <v>3.4505772728019148</v>
      </c>
      <c r="DD6" s="267">
        <v>0.61283327762344542</v>
      </c>
      <c r="DE6" s="267">
        <v>-1.6320013538284674</v>
      </c>
      <c r="DF6" s="267">
        <v>-2.6060601052474053</v>
      </c>
      <c r="DG6" s="267">
        <v>-4.0020751678015234</v>
      </c>
      <c r="DH6" s="267">
        <v>-5.488480448627195</v>
      </c>
      <c r="DI6" s="267">
        <v>-6.7250753822645226</v>
      </c>
    </row>
    <row r="7" spans="1:122" x14ac:dyDescent="0.25">
      <c r="A7" s="45" t="s">
        <v>163</v>
      </c>
      <c r="B7" s="56" t="s">
        <v>158</v>
      </c>
      <c r="C7" s="28" t="s">
        <v>166</v>
      </c>
      <c r="D7" s="56" t="s">
        <v>165</v>
      </c>
      <c r="E7" t="s">
        <v>167</v>
      </c>
      <c r="F7" t="s">
        <v>168</v>
      </c>
      <c r="G7" s="8">
        <v>37980</v>
      </c>
      <c r="H7" t="s">
        <v>169</v>
      </c>
      <c r="I7" s="54">
        <v>43298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57">
        <v>7.6258268211701949</v>
      </c>
      <c r="AH7" s="317">
        <v>8.1268410341965662</v>
      </c>
      <c r="AI7" s="317">
        <v>8.8147631246968352</v>
      </c>
      <c r="AJ7" s="318">
        <v>9.510808746602601</v>
      </c>
      <c r="AK7" s="267">
        <v>10.063243518070927</v>
      </c>
      <c r="AL7" s="267">
        <v>10.363254099805646</v>
      </c>
      <c r="AM7" s="267">
        <v>10.770685468005116</v>
      </c>
      <c r="AN7" s="267">
        <v>11.177718299985411</v>
      </c>
      <c r="AO7" s="267">
        <v>11.497106050446199</v>
      </c>
      <c r="AP7" s="267">
        <v>11.475167802578627</v>
      </c>
      <c r="AQ7" s="267">
        <v>11.445564695762624</v>
      </c>
      <c r="AR7" s="267">
        <v>11.416207199652153</v>
      </c>
      <c r="AS7" s="267">
        <v>11.393321242846808</v>
      </c>
      <c r="AT7" s="267">
        <v>9.6334120904553107</v>
      </c>
      <c r="AU7" s="267">
        <v>7.2575216553067579</v>
      </c>
      <c r="AV7" s="267">
        <v>4.9000966083102453</v>
      </c>
      <c r="AW7" s="267">
        <v>3.0614782519879706</v>
      </c>
      <c r="AX7" s="267">
        <v>2.5884209164347549</v>
      </c>
      <c r="AY7" s="267">
        <v>1.9251646898848847</v>
      </c>
      <c r="AZ7" s="267">
        <v>1.2373683463851854</v>
      </c>
      <c r="BA7" s="267">
        <v>0.67909749723912904</v>
      </c>
      <c r="BB7" s="267">
        <v>-0.27423400649050883</v>
      </c>
      <c r="BC7" s="267">
        <v>-1.625766355190186</v>
      </c>
      <c r="BD7" s="267">
        <v>-3.0460087411305166</v>
      </c>
      <c r="BE7" s="267">
        <v>-4.2130592873331176</v>
      </c>
      <c r="BF7" s="267">
        <v>-2.444721988024368</v>
      </c>
      <c r="BG7" s="267">
        <v>0.12097615118159863</v>
      </c>
      <c r="BH7" s="267">
        <v>2.8941894398539336</v>
      </c>
      <c r="BI7" s="267">
        <v>5.2345648611468949</v>
      </c>
      <c r="BJ7" s="267">
        <v>4.7019589475247212</v>
      </c>
      <c r="BK7" s="267">
        <v>3.9626471041203022</v>
      </c>
      <c r="BL7" s="267">
        <v>3.2050029137716249</v>
      </c>
      <c r="BM7" s="267">
        <v>2.5966799390840891</v>
      </c>
      <c r="BN7" s="267">
        <v>3.6378314127394034</v>
      </c>
      <c r="BO7" s="267">
        <v>5.1007382780469142</v>
      </c>
      <c r="BP7" s="267">
        <v>6.621665275017091</v>
      </c>
      <c r="BQ7" s="267">
        <v>7.859097188256885</v>
      </c>
      <c r="BR7" s="267">
        <v>8.3615715325221984</v>
      </c>
      <c r="BS7" s="267">
        <v>9.0507698242717005</v>
      </c>
      <c r="BT7" s="267">
        <v>9.7472499669743353</v>
      </c>
      <c r="BU7" s="267">
        <v>10.299417247266964</v>
      </c>
      <c r="BV7" s="267">
        <v>10.535006343499207</v>
      </c>
      <c r="BW7" s="267">
        <v>10.854611318827809</v>
      </c>
      <c r="BX7" s="267">
        <v>11.173515142258429</v>
      </c>
      <c r="BY7" s="267">
        <v>11.423478973947025</v>
      </c>
      <c r="BZ7" s="267">
        <v>11.853906855068976</v>
      </c>
      <c r="CA7" s="267">
        <v>12.434909614131978</v>
      </c>
      <c r="CB7" s="267">
        <v>13.011308181081141</v>
      </c>
      <c r="CC7" s="267">
        <v>13.460795443119736</v>
      </c>
      <c r="CD7" s="267">
        <v>11.026123458264255</v>
      </c>
      <c r="CE7" s="267">
        <v>7.7693031514013411</v>
      </c>
      <c r="CF7" s="267">
        <v>4.5713820070752487</v>
      </c>
      <c r="CG7" s="267">
        <v>2.1001267960309957</v>
      </c>
      <c r="CH7" s="267">
        <v>-0.1192332700276168</v>
      </c>
      <c r="CI7" s="267">
        <v>-3.2448221666709456</v>
      </c>
      <c r="CJ7" s="267">
        <v>-6.5033252587837183</v>
      </c>
      <c r="CK7" s="267">
        <v>-9.1612138823334917</v>
      </c>
      <c r="CL7" s="267">
        <v>-9.8921933122808063</v>
      </c>
      <c r="CM7" s="267">
        <v>-10.978522153695849</v>
      </c>
      <c r="CN7" s="267">
        <v>-12.188377071897005</v>
      </c>
      <c r="CO7" s="267">
        <v>-13.239503192521395</v>
      </c>
      <c r="CP7" s="267">
        <v>-10.239321008363705</v>
      </c>
      <c r="CQ7" s="267">
        <v>-5.6896467451032358</v>
      </c>
      <c r="CR7" s="267">
        <v>-0.49013332649675123</v>
      </c>
      <c r="CS7" s="267">
        <v>4.1449442482632151</v>
      </c>
      <c r="CT7" s="267">
        <v>6.6782802987146299</v>
      </c>
      <c r="CU7" s="267">
        <v>10.212456014434263</v>
      </c>
      <c r="CV7" s="267">
        <v>13.855719006804268</v>
      </c>
      <c r="CW7" s="267">
        <v>16.796793372195697</v>
      </c>
      <c r="CX7" s="267">
        <v>14.175352651388282</v>
      </c>
      <c r="CY7" s="267">
        <v>10.71959810736295</v>
      </c>
      <c r="CZ7" s="267">
        <v>7.3817510930833929</v>
      </c>
      <c r="DA7" s="267">
        <v>4.8391298449048481</v>
      </c>
      <c r="DB7" s="267">
        <v>3.4720599583101044</v>
      </c>
      <c r="DC7" s="267">
        <v>1.5709817568692237</v>
      </c>
      <c r="DD7" s="267">
        <v>-0.38140297043423932</v>
      </c>
      <c r="DE7" s="267">
        <v>-1.9520613628455974</v>
      </c>
      <c r="DF7" s="267">
        <v>-2.8859496762644339</v>
      </c>
      <c r="DG7" s="267">
        <v>-4.226422344616271</v>
      </c>
      <c r="DH7" s="267">
        <v>-5.6563236318719508</v>
      </c>
      <c r="DI7" s="267">
        <v>-6.8479869673693798</v>
      </c>
    </row>
    <row r="8" spans="1:122" x14ac:dyDescent="0.25">
      <c r="A8" s="45" t="s">
        <v>163</v>
      </c>
      <c r="B8" s="56" t="s">
        <v>159</v>
      </c>
      <c r="C8" s="28" t="s">
        <v>166</v>
      </c>
      <c r="D8" s="56" t="s">
        <v>165</v>
      </c>
      <c r="E8" t="s">
        <v>167</v>
      </c>
      <c r="F8" t="s">
        <v>168</v>
      </c>
      <c r="G8" s="8">
        <v>19820</v>
      </c>
      <c r="H8" t="s">
        <v>169</v>
      </c>
      <c r="I8" s="54">
        <v>43298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57">
        <v>1.7293412487949571</v>
      </c>
      <c r="AH8" s="317">
        <v>2.3231971750306899</v>
      </c>
      <c r="AI8" s="317">
        <v>3.1609856891499692</v>
      </c>
      <c r="AJ8" s="318">
        <v>4.0362039192980914</v>
      </c>
      <c r="AK8" s="267">
        <v>4.7514670281888325</v>
      </c>
      <c r="AL8" s="267">
        <v>7.3030108163609651</v>
      </c>
      <c r="AM8" s="267">
        <v>10.852673477052779</v>
      </c>
      <c r="AN8" s="267">
        <v>14.499865586823296</v>
      </c>
      <c r="AO8" s="267">
        <v>17.435239834236224</v>
      </c>
      <c r="AP8" s="267">
        <v>17.967436922475592</v>
      </c>
      <c r="AQ8" s="267">
        <v>18.667070255651698</v>
      </c>
      <c r="AR8" s="267">
        <v>19.340743006915773</v>
      </c>
      <c r="AS8" s="267">
        <v>19.852544506476924</v>
      </c>
      <c r="AT8" s="267">
        <v>17.838454366293043</v>
      </c>
      <c r="AU8" s="267">
        <v>15.218189939634218</v>
      </c>
      <c r="AV8" s="267">
        <v>12.724186686508411</v>
      </c>
      <c r="AW8" s="267">
        <v>10.848187913804679</v>
      </c>
      <c r="AX8" s="267">
        <v>8.866297868289104</v>
      </c>
      <c r="AY8" s="267">
        <v>6.1842162843344202</v>
      </c>
      <c r="AZ8" s="267">
        <v>3.515552844738798</v>
      </c>
      <c r="BA8" s="267">
        <v>1.4290365028190166</v>
      </c>
      <c r="BB8" s="267">
        <v>0.3724738617345526</v>
      </c>
      <c r="BC8" s="267">
        <v>-1.1201703809305794</v>
      </c>
      <c r="BD8" s="267">
        <v>-2.6821162557342526</v>
      </c>
      <c r="BE8" s="267">
        <v>-3.9605894630379677</v>
      </c>
      <c r="BF8" s="267">
        <v>-2.9420407469529235</v>
      </c>
      <c r="BG8" s="267">
        <v>-1.4660030267832209</v>
      </c>
      <c r="BH8" s="267">
        <v>0.12704584111803904</v>
      </c>
      <c r="BI8" s="267">
        <v>1.469541754859732</v>
      </c>
      <c r="BJ8" s="267">
        <v>1.6839116276151738</v>
      </c>
      <c r="BK8" s="267">
        <v>1.9867025049202809</v>
      </c>
      <c r="BL8" s="267">
        <v>2.3034798985766072</v>
      </c>
      <c r="BM8" s="267">
        <v>2.5627118066036165</v>
      </c>
      <c r="BN8" s="267">
        <v>3.0569099350388012</v>
      </c>
      <c r="BO8" s="267">
        <v>3.751409985169722</v>
      </c>
      <c r="BP8" s="267">
        <v>4.4735900804128956</v>
      </c>
      <c r="BQ8" s="267">
        <v>5.0612605178647376</v>
      </c>
      <c r="BR8" s="267">
        <v>5.2224745722888963</v>
      </c>
      <c r="BS8" s="267">
        <v>5.4464341155660403</v>
      </c>
      <c r="BT8" s="267">
        <v>5.6761618361962771</v>
      </c>
      <c r="BU8" s="267">
        <v>5.8607709484628634</v>
      </c>
      <c r="BV8" s="267">
        <v>4.661381727337659</v>
      </c>
      <c r="BW8" s="267">
        <v>3.0012692117836064</v>
      </c>
      <c r="BX8" s="267">
        <v>1.3057104949956071</v>
      </c>
      <c r="BY8" s="267">
        <v>-5.1506876104766806E-2</v>
      </c>
      <c r="BZ8" s="267">
        <v>-0.51386010712530394</v>
      </c>
      <c r="CA8" s="267">
        <v>-1.1715842071248188</v>
      </c>
      <c r="CB8" s="267">
        <v>-1.8656035946507936</v>
      </c>
      <c r="CC8" s="267">
        <v>-2.4381022932415268</v>
      </c>
      <c r="CD8" s="267">
        <v>-3.3062190979154069</v>
      </c>
      <c r="CE8" s="267">
        <v>-4.5551615817844633</v>
      </c>
      <c r="CF8" s="267">
        <v>-5.8911774330048257</v>
      </c>
      <c r="CG8" s="267">
        <v>-7.0075678666512982</v>
      </c>
      <c r="CH8" s="267">
        <v>-7.7248002568321112</v>
      </c>
      <c r="CI8" s="267">
        <v>-8.7795561531572286</v>
      </c>
      <c r="CJ8" s="267">
        <v>-9.9388388037649165</v>
      </c>
      <c r="CK8" s="267">
        <v>-10.93309583865044</v>
      </c>
      <c r="CL8" s="267">
        <v>-10.257525713318859</v>
      </c>
      <c r="CM8" s="267">
        <v>-9.2447391534567664</v>
      </c>
      <c r="CN8" s="267">
        <v>-8.1042195464938462</v>
      </c>
      <c r="CO8" s="267">
        <v>-7.102403656669189</v>
      </c>
      <c r="CP8" s="267">
        <v>-5.365808766535622</v>
      </c>
      <c r="CQ8" s="267">
        <v>-2.8108107944207825</v>
      </c>
      <c r="CR8" s="267">
        <v>-9.9496463909093716E-4</v>
      </c>
      <c r="CS8" s="267">
        <v>2.410189002338011</v>
      </c>
      <c r="CT8" s="267">
        <v>4.5905814849748774</v>
      </c>
      <c r="CU8" s="267">
        <v>7.6568715441577231</v>
      </c>
      <c r="CV8" s="267">
        <v>10.848063482161033</v>
      </c>
      <c r="CW8" s="267">
        <v>13.446907475077779</v>
      </c>
      <c r="CX8" s="267">
        <v>13.111528855539586</v>
      </c>
      <c r="CY8" s="267">
        <v>12.66287092980091</v>
      </c>
      <c r="CZ8" s="267">
        <v>12.222296282335094</v>
      </c>
      <c r="DA8" s="267">
        <v>11.881812932013759</v>
      </c>
      <c r="DB8" s="267">
        <v>10.687013188180256</v>
      </c>
      <c r="DC8" s="267">
        <v>9.0775281645130139</v>
      </c>
      <c r="DD8" s="267">
        <v>7.4845169994261118</v>
      </c>
      <c r="DE8" s="267">
        <v>6.2448172429279625</v>
      </c>
      <c r="DF8" s="267">
        <v>5.5680336267505304</v>
      </c>
      <c r="DG8" s="267">
        <v>4.632916819045211</v>
      </c>
      <c r="DH8" s="267">
        <v>3.679794801476552</v>
      </c>
      <c r="DI8" s="267">
        <v>2.9182880954641637</v>
      </c>
    </row>
    <row r="9" spans="1:122" s="77" customFormat="1" x14ac:dyDescent="0.25">
      <c r="AG9" s="319"/>
      <c r="AJ9" s="319"/>
    </row>
    <row r="10" spans="1:122" s="6" customFormat="1" x14ac:dyDescent="0.25">
      <c r="A10" s="8" t="s">
        <v>113</v>
      </c>
      <c r="B10" s="56" t="s">
        <v>155</v>
      </c>
      <c r="C10" s="46" t="s">
        <v>135</v>
      </c>
      <c r="D10" s="8" t="s">
        <v>141</v>
      </c>
      <c r="E10" s="8" t="s">
        <v>147</v>
      </c>
      <c r="F10" s="8" t="s">
        <v>151</v>
      </c>
      <c r="G10" s="8">
        <v>35620</v>
      </c>
      <c r="H10" s="53">
        <v>33694</v>
      </c>
      <c r="I10" s="54">
        <v>43284.629861111112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4">
        <v>5.4467428820005743</v>
      </c>
      <c r="Z10" s="94">
        <v>7.4934232600535111</v>
      </c>
      <c r="AA10" s="94">
        <v>8.712732802474191</v>
      </c>
      <c r="AB10" s="94">
        <v>9.8556888993581993</v>
      </c>
      <c r="AC10" s="94">
        <v>9.7394911199640646</v>
      </c>
      <c r="AD10" s="94">
        <v>10.216351388120437</v>
      </c>
      <c r="AE10" s="94">
        <v>9.5415603747082365</v>
      </c>
      <c r="AF10" s="94">
        <v>8.1769383388561288</v>
      </c>
      <c r="AG10" s="320">
        <v>6.7877315263874065</v>
      </c>
      <c r="AH10" s="94">
        <v>4.2110145077670591</v>
      </c>
      <c r="AI10" s="94">
        <v>2.6440142049285216</v>
      </c>
      <c r="AJ10" s="320">
        <v>2.4909477026149451</v>
      </c>
      <c r="AK10" s="94">
        <v>2.4836115286355156</v>
      </c>
      <c r="AL10" s="94">
        <v>5.1701199342875617</v>
      </c>
      <c r="AM10" s="94">
        <v>7.2213378443361513</v>
      </c>
      <c r="AN10" s="94">
        <v>8.1771439769432099</v>
      </c>
      <c r="AO10" s="94">
        <v>9.1901852875185881</v>
      </c>
      <c r="AP10" s="94">
        <v>8.143876145143544</v>
      </c>
      <c r="AQ10" s="94">
        <v>7.7264941782501113</v>
      </c>
      <c r="AR10" s="94">
        <v>7.2522275834802681</v>
      </c>
      <c r="AS10" s="94">
        <v>7.4088496757635287</v>
      </c>
      <c r="AT10" s="94">
        <v>8.7932173662563979</v>
      </c>
      <c r="AU10" s="94">
        <v>9.7373307112984584</v>
      </c>
      <c r="AV10" s="94">
        <v>11.666270779014843</v>
      </c>
      <c r="AW10" s="94">
        <v>13.3532606136009</v>
      </c>
      <c r="AX10" s="94">
        <v>14.524066929695771</v>
      </c>
      <c r="AY10" s="94">
        <v>14.877007155771244</v>
      </c>
      <c r="AZ10" s="94">
        <v>13.78286528459191</v>
      </c>
      <c r="BA10" s="94">
        <v>11.18707650600372</v>
      </c>
      <c r="BB10" s="94">
        <v>7.4322580152876201</v>
      </c>
      <c r="BC10" s="94">
        <v>6.089701755438278</v>
      </c>
      <c r="BD10" s="94">
        <v>4.7431227753939851</v>
      </c>
      <c r="BE10" s="94">
        <v>4.8447069143761441</v>
      </c>
      <c r="BF10" s="94">
        <v>6.2623514087475938</v>
      </c>
      <c r="BG10" s="94">
        <v>6.17466135389708</v>
      </c>
      <c r="BH10" s="94">
        <v>6.7619024686209617</v>
      </c>
      <c r="BI10" s="94">
        <v>6.5976867096307581</v>
      </c>
      <c r="BJ10" s="94">
        <v>5.8097202652553204</v>
      </c>
      <c r="BK10" s="94">
        <v>5.3926164356186668</v>
      </c>
      <c r="BL10" s="94">
        <v>6.5165223366300982</v>
      </c>
      <c r="BM10" s="94">
        <v>8.2769859061603892</v>
      </c>
      <c r="BN10" s="94">
        <v>10.31010615980736</v>
      </c>
      <c r="BO10" s="94">
        <v>12.264140370661373</v>
      </c>
      <c r="BP10" s="94">
        <v>11.824805275275077</v>
      </c>
      <c r="BQ10" s="94">
        <v>11.389608673351743</v>
      </c>
      <c r="BR10" s="94">
        <v>11.340342159307044</v>
      </c>
      <c r="BS10" s="94">
        <v>10.464709534716125</v>
      </c>
      <c r="BT10" s="94">
        <v>10.194812156754059</v>
      </c>
      <c r="BU10" s="94">
        <v>9.7942029825057073</v>
      </c>
      <c r="BV10" s="94">
        <v>9.6295697774104916</v>
      </c>
      <c r="BW10" s="94">
        <v>8.2412017562850348</v>
      </c>
      <c r="BX10" s="94">
        <v>6.0531811741234867</v>
      </c>
      <c r="BY10" s="94">
        <v>3.0469346911600463</v>
      </c>
      <c r="BZ10" s="94">
        <v>-1.8359600327020529</v>
      </c>
      <c r="CA10" s="94">
        <v>-3.7988082325592454</v>
      </c>
      <c r="CB10" s="94">
        <v>-4.3099199305720122</v>
      </c>
      <c r="CC10" s="94">
        <v>-4.3160688110403216</v>
      </c>
      <c r="CD10" s="94">
        <v>-3.666214138496283</v>
      </c>
      <c r="CE10" s="94">
        <v>-3.7299854758145274</v>
      </c>
      <c r="CF10" s="94">
        <v>-4.4897380343860389</v>
      </c>
      <c r="CG10" s="94">
        <v>-6.3969524103167617</v>
      </c>
      <c r="CH10" s="94">
        <v>-8.2205815366246497</v>
      </c>
      <c r="CI10" s="94">
        <v>-10.748731759625031</v>
      </c>
      <c r="CJ10" s="94">
        <v>-13.538563558259703</v>
      </c>
      <c r="CK10" s="94">
        <v>-14.001181756552134</v>
      </c>
      <c r="CL10" s="94">
        <v>-12.983074666820036</v>
      </c>
      <c r="CM10" s="94">
        <v>-9.7409182015662612</v>
      </c>
      <c r="CN10" s="94">
        <v>-5.9755782222509017</v>
      </c>
      <c r="CO10" s="94">
        <v>-1.7271432420592925</v>
      </c>
      <c r="CP10" s="94">
        <v>0.84771750244268429</v>
      </c>
      <c r="CQ10" s="94">
        <v>1.0770928964188602</v>
      </c>
      <c r="CR10" s="94">
        <v>2.8772525766453074</v>
      </c>
      <c r="CS10" s="94">
        <v>3.14747430348927</v>
      </c>
      <c r="CT10" s="94">
        <v>6.2631247053425598</v>
      </c>
      <c r="CU10" s="94">
        <v>6.9448092670894566</v>
      </c>
      <c r="CV10" s="94">
        <v>5.7384001616757194</v>
      </c>
      <c r="CW10" s="94">
        <v>4.6178515402931053</v>
      </c>
      <c r="CX10" s="94">
        <v>1.4849159716179621</v>
      </c>
      <c r="CY10" s="94">
        <v>3.3312712327477332</v>
      </c>
      <c r="CZ10" s="94">
        <v>5.8902149129176777</v>
      </c>
      <c r="DA10" s="94">
        <v>7.232718601709105</v>
      </c>
      <c r="DB10" s="94">
        <v>7.4014786597350977</v>
      </c>
      <c r="DC10" s="94">
        <v>6.2207032374766023</v>
      </c>
      <c r="DD10" s="94">
        <v>4.5317379056738858</v>
      </c>
      <c r="DE10" s="94">
        <v>4.3054047395001467</v>
      </c>
      <c r="DF10" s="94">
        <v>4.8157076661627034</v>
      </c>
      <c r="DG10" s="94">
        <v>3.3316321648336062</v>
      </c>
      <c r="DH10" s="94">
        <v>2.6113358225279755</v>
      </c>
      <c r="DI10" s="94">
        <v>2.116915212765619</v>
      </c>
      <c r="DJ10" s="94">
        <v>3.3838619898942892</v>
      </c>
      <c r="DK10" s="94">
        <v>4.966190468467869</v>
      </c>
      <c r="DL10" s="94">
        <v>5.5059389527913272</v>
      </c>
      <c r="DM10" s="94">
        <v>5.4041543298325063</v>
      </c>
      <c r="DN10" s="94">
        <v>4.1940729674388493</v>
      </c>
      <c r="DO10" s="94">
        <v>4.38412939586284</v>
      </c>
      <c r="DP10" s="94">
        <v>5.5309889307322946</v>
      </c>
      <c r="DQ10" s="94">
        <v>6.9154420672076684</v>
      </c>
      <c r="DR10" s="94">
        <v>7.3749814886440568</v>
      </c>
    </row>
    <row r="11" spans="1:122" s="6" customFormat="1" x14ac:dyDescent="0.25">
      <c r="A11" s="8" t="s">
        <v>114</v>
      </c>
      <c r="B11" s="56" t="s">
        <v>156</v>
      </c>
      <c r="C11" s="46" t="s">
        <v>135</v>
      </c>
      <c r="D11" s="8" t="s">
        <v>141</v>
      </c>
      <c r="E11" s="8" t="s">
        <v>147</v>
      </c>
      <c r="F11" s="8" t="s">
        <v>151</v>
      </c>
      <c r="G11" s="8">
        <v>31080</v>
      </c>
      <c r="H11" s="53">
        <v>33694</v>
      </c>
      <c r="I11" s="54">
        <v>43284.629166666666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4">
        <v>-1.6252054635123712</v>
      </c>
      <c r="Z11" s="94">
        <v>-0.80091387057581176</v>
      </c>
      <c r="AA11" s="94">
        <v>-0.15930132112620027</v>
      </c>
      <c r="AB11" s="94">
        <v>3.1310935942210717E-2</v>
      </c>
      <c r="AC11" s="94">
        <v>0.58164582113721464</v>
      </c>
      <c r="AD11" s="94">
        <v>1.6288129416479853</v>
      </c>
      <c r="AE11" s="94">
        <v>0.55932590748128508</v>
      </c>
      <c r="AF11" s="94">
        <v>0.3552205635584238</v>
      </c>
      <c r="AG11" s="320">
        <v>5.7980933913987009E-2</v>
      </c>
      <c r="AH11" s="94">
        <v>-0.57671136526262989</v>
      </c>
      <c r="AI11" s="94">
        <v>1.4561492609079072</v>
      </c>
      <c r="AJ11" s="320">
        <v>2.4764157180922686</v>
      </c>
      <c r="AK11" s="94">
        <v>2.2002333460365642</v>
      </c>
      <c r="AL11" s="94">
        <v>3.8404922858459942</v>
      </c>
      <c r="AM11" s="94">
        <v>3.6908527751751183</v>
      </c>
      <c r="AN11" s="94">
        <v>4.0180320057263241</v>
      </c>
      <c r="AO11" s="94">
        <v>5.6635228714612005</v>
      </c>
      <c r="AP11" s="94">
        <v>5.5379502655305561</v>
      </c>
      <c r="AQ11" s="94">
        <v>6.001610540782111</v>
      </c>
      <c r="AR11" s="94">
        <v>6.1866431372555839</v>
      </c>
      <c r="AS11" s="94">
        <v>6.6999440802371426</v>
      </c>
      <c r="AT11" s="94">
        <v>7.5143109687423992</v>
      </c>
      <c r="AU11" s="94">
        <v>7.6321356145648585</v>
      </c>
      <c r="AV11" s="94">
        <v>8.4238408465920571</v>
      </c>
      <c r="AW11" s="94">
        <v>9.0207086345873542</v>
      </c>
      <c r="AX11" s="94">
        <v>10.124926215770246</v>
      </c>
      <c r="AY11" s="94">
        <v>11.027784385515114</v>
      </c>
      <c r="AZ11" s="94">
        <v>10.94636644804241</v>
      </c>
      <c r="BA11" s="94">
        <v>9.5624507413747342</v>
      </c>
      <c r="BB11" s="94">
        <v>8.1258457193144888</v>
      </c>
      <c r="BC11" s="94">
        <v>9.4328915918399847</v>
      </c>
      <c r="BD11" s="94">
        <v>10.657348631579133</v>
      </c>
      <c r="BE11" s="94">
        <v>12.391931323235667</v>
      </c>
      <c r="BF11" s="94">
        <v>11.792298758328362</v>
      </c>
      <c r="BG11" s="94">
        <v>9.0411875794254417</v>
      </c>
      <c r="BH11" s="94">
        <v>6.4512025319058486</v>
      </c>
      <c r="BI11" s="94">
        <v>4.1597511821634203</v>
      </c>
      <c r="BJ11" s="94">
        <v>3.4265734817884175</v>
      </c>
      <c r="BK11" s="94">
        <v>2.5746500558705461</v>
      </c>
      <c r="BL11" s="94">
        <v>3.4949896255755739</v>
      </c>
      <c r="BM11" s="94">
        <v>4.9487597813053856</v>
      </c>
      <c r="BN11" s="94">
        <v>7.3178690023940662</v>
      </c>
      <c r="BO11" s="94">
        <v>10.767783946618913</v>
      </c>
      <c r="BP11" s="94">
        <v>12.09190548769042</v>
      </c>
      <c r="BQ11" s="94">
        <v>12.589507916637011</v>
      </c>
      <c r="BR11" s="94">
        <v>12.163327950998616</v>
      </c>
      <c r="BS11" s="94">
        <v>10.38774421700329</v>
      </c>
      <c r="BT11" s="94">
        <v>9.4620935563166508</v>
      </c>
      <c r="BU11" s="94">
        <v>9.3794286636693656</v>
      </c>
      <c r="BV11" s="94">
        <v>10.117895897561604</v>
      </c>
      <c r="BW11" s="94">
        <v>9.01736341825948</v>
      </c>
      <c r="BX11" s="94">
        <v>6.6923986000789526</v>
      </c>
      <c r="BY11" s="94">
        <v>2.7745283345377887</v>
      </c>
      <c r="BZ11" s="94">
        <v>-3.1829867514961161</v>
      </c>
      <c r="CA11" s="94">
        <v>-5.6384629580181178</v>
      </c>
      <c r="CB11" s="94">
        <v>-6.6713497971856137</v>
      </c>
      <c r="CC11" s="94">
        <v>-6.8257997350608228</v>
      </c>
      <c r="CD11" s="94">
        <v>-6.310302845573486</v>
      </c>
      <c r="CE11" s="94">
        <v>-6.6577117676888866</v>
      </c>
      <c r="CF11" s="94">
        <v>-7.528316781162073</v>
      </c>
      <c r="CG11" s="94">
        <v>-9.3119928224648341</v>
      </c>
      <c r="CH11" s="94">
        <v>-10.642522627032868</v>
      </c>
      <c r="CI11" s="94">
        <v>-12.562362841378055</v>
      </c>
      <c r="CJ11" s="94">
        <v>-15.43352189867484</v>
      </c>
      <c r="CK11" s="94">
        <v>-16.111442197471781</v>
      </c>
      <c r="CL11" s="94">
        <v>-15.108318083380315</v>
      </c>
      <c r="CM11" s="94">
        <v>-12.492145981053907</v>
      </c>
      <c r="CN11" s="94">
        <v>-8.2632081409945926</v>
      </c>
      <c r="CO11" s="94">
        <v>-3.7013283769345477</v>
      </c>
      <c r="CP11" s="94">
        <v>-1.507151745160376</v>
      </c>
      <c r="CQ11" s="94">
        <v>-0.94597684802235682</v>
      </c>
      <c r="CR11" s="94">
        <v>1.256875581726445</v>
      </c>
      <c r="CS11" s="94">
        <v>1.8457541452231589</v>
      </c>
      <c r="CT11" s="94">
        <v>4.6100056344069467</v>
      </c>
      <c r="CU11" s="94">
        <v>6.125294300550661</v>
      </c>
      <c r="CV11" s="94">
        <v>4.9500084714743755</v>
      </c>
      <c r="CW11" s="94">
        <v>3.799381729687267</v>
      </c>
      <c r="CX11" s="94">
        <v>1.2987594712041437</v>
      </c>
      <c r="CY11" s="94">
        <v>1.8512724592792116</v>
      </c>
      <c r="CZ11" s="94">
        <v>2.7329103244224062</v>
      </c>
      <c r="DA11" s="94">
        <v>3.0137122163346883</v>
      </c>
      <c r="DB11" s="94">
        <v>3.5309855444751528</v>
      </c>
      <c r="DC11" s="94">
        <v>3.2116023119954207</v>
      </c>
      <c r="DD11" s="94">
        <v>3.0300559681596853</v>
      </c>
      <c r="DE11" s="94">
        <v>4.1945463328302965</v>
      </c>
      <c r="DF11" s="94">
        <v>5.2581991600984086</v>
      </c>
      <c r="DG11" s="94">
        <v>5.0800529066419982</v>
      </c>
      <c r="DH11" s="94">
        <v>5.335855986105253</v>
      </c>
      <c r="DI11" s="94">
        <v>5.1873631398513655</v>
      </c>
      <c r="DJ11" s="94">
        <v>5.6937663651235253</v>
      </c>
      <c r="DK11" s="94">
        <v>5.5977125384210824</v>
      </c>
      <c r="DL11" s="94">
        <v>5.2174646886157872</v>
      </c>
      <c r="DM11" s="94">
        <v>4.5962621100454477</v>
      </c>
      <c r="DN11" s="94">
        <v>3.804687901080265</v>
      </c>
      <c r="DO11" s="94">
        <v>5.1289451766889584</v>
      </c>
      <c r="DP11" s="94">
        <v>6.7744593322411548</v>
      </c>
      <c r="DQ11" s="94">
        <v>8.4206963677674107</v>
      </c>
      <c r="DR11" s="94">
        <v>8.4604677775414263</v>
      </c>
    </row>
    <row r="12" spans="1:122" s="6" customFormat="1" x14ac:dyDescent="0.25">
      <c r="A12" s="8" t="s">
        <v>115</v>
      </c>
      <c r="B12" s="56" t="s">
        <v>157</v>
      </c>
      <c r="C12" s="46" t="s">
        <v>135</v>
      </c>
      <c r="D12" s="8" t="s">
        <v>141</v>
      </c>
      <c r="E12" s="8" t="s">
        <v>147</v>
      </c>
      <c r="F12" s="8" t="s">
        <v>151</v>
      </c>
      <c r="G12" s="8">
        <v>16980</v>
      </c>
      <c r="H12" s="53">
        <v>33694</v>
      </c>
      <c r="I12" s="54">
        <v>43284.629166666666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4">
        <v>6.9605579946731497</v>
      </c>
      <c r="Z12" s="94">
        <v>7.4326927943796122</v>
      </c>
      <c r="AA12" s="94">
        <v>7.8203524469122208</v>
      </c>
      <c r="AB12" s="94">
        <v>9.6638470292482825</v>
      </c>
      <c r="AC12" s="94">
        <v>11.046194380179678</v>
      </c>
      <c r="AD12" s="94">
        <v>12.9841031018361</v>
      </c>
      <c r="AE12" s="94">
        <v>11.566503633530854</v>
      </c>
      <c r="AF12" s="94">
        <v>9.9049007416184143</v>
      </c>
      <c r="AG12" s="320">
        <v>7.6002224248890107</v>
      </c>
      <c r="AH12" s="94">
        <v>3.7405091663622589</v>
      </c>
      <c r="AI12" s="94">
        <v>2.6153382942809378</v>
      </c>
      <c r="AJ12" s="320">
        <v>2.279107670909386</v>
      </c>
      <c r="AK12" s="94">
        <v>1.8729412026195991</v>
      </c>
      <c r="AL12" s="94">
        <v>4.4118375921822484</v>
      </c>
      <c r="AM12" s="94">
        <v>6.4283646854161853</v>
      </c>
      <c r="AN12" s="94">
        <v>6.9996059757212681</v>
      </c>
      <c r="AO12" s="94">
        <v>8.1043258998679431</v>
      </c>
      <c r="AP12" s="94">
        <v>6.6394286652862204</v>
      </c>
      <c r="AQ12" s="94">
        <v>5.0445723561298736</v>
      </c>
      <c r="AR12" s="94">
        <v>4.0249649607027376</v>
      </c>
      <c r="AS12" s="94">
        <v>3.2159541388430841</v>
      </c>
      <c r="AT12" s="94">
        <v>3.1090496734273572</v>
      </c>
      <c r="AU12" s="94">
        <v>3.5062821095116514</v>
      </c>
      <c r="AV12" s="94">
        <v>3.8181903279109863</v>
      </c>
      <c r="AW12" s="94">
        <v>4.795029934273054</v>
      </c>
      <c r="AX12" s="94">
        <v>7.5870126317025832</v>
      </c>
      <c r="AY12" s="94">
        <v>8.2330707293220708</v>
      </c>
      <c r="AZ12" s="94">
        <v>9.4268346269598986</v>
      </c>
      <c r="BA12" s="94">
        <v>8.9293428725639163</v>
      </c>
      <c r="BB12" s="94">
        <v>5.9232618126290557</v>
      </c>
      <c r="BC12" s="94">
        <v>6.5211263538862241</v>
      </c>
      <c r="BD12" s="94">
        <v>6.2209762750970352</v>
      </c>
      <c r="BE12" s="94">
        <v>6.5792312085649733</v>
      </c>
      <c r="BF12" s="94">
        <v>7.1125961125418709</v>
      </c>
      <c r="BG12" s="94">
        <v>5.0576692849013147</v>
      </c>
      <c r="BH12" s="94">
        <v>3.7709279292974651</v>
      </c>
      <c r="BI12" s="94">
        <v>1.9711204753848979</v>
      </c>
      <c r="BJ12" s="94">
        <v>0.68866644861715898</v>
      </c>
      <c r="BK12" s="94">
        <v>1.3081074677488658</v>
      </c>
      <c r="BL12" s="94">
        <v>2.8948860372661058</v>
      </c>
      <c r="BM12" s="94">
        <v>5.3949059098874947</v>
      </c>
      <c r="BN12" s="94">
        <v>8.4370267490659767</v>
      </c>
      <c r="BO12" s="94">
        <v>9.8459680224194841</v>
      </c>
      <c r="BP12" s="94">
        <v>8.7396887679225621</v>
      </c>
      <c r="BQ12" s="94">
        <v>7.4170279292062737</v>
      </c>
      <c r="BR12" s="94">
        <v>5.6584982502956116</v>
      </c>
      <c r="BS12" s="94">
        <v>4.1423145981173377</v>
      </c>
      <c r="BT12" s="94">
        <v>3.9257933338194677</v>
      </c>
      <c r="BU12" s="94">
        <v>4.3228094701328894</v>
      </c>
      <c r="BV12" s="94">
        <v>5.585594996119295</v>
      </c>
      <c r="BW12" s="94">
        <v>4.8437779878292986</v>
      </c>
      <c r="BX12" s="94">
        <v>3.6828441961654468</v>
      </c>
      <c r="BY12" s="94">
        <v>1.1912311317675699</v>
      </c>
      <c r="BZ12" s="94">
        <v>-2.6963782520813133</v>
      </c>
      <c r="CA12" s="94">
        <v>-3.8644295408737075</v>
      </c>
      <c r="CB12" s="94">
        <v>-4.3049761477008737</v>
      </c>
      <c r="CC12" s="94">
        <v>-4.6117977858699968</v>
      </c>
      <c r="CD12" s="94">
        <v>-5.2095048714277841</v>
      </c>
      <c r="CE12" s="94">
        <v>-5.6726732215641595</v>
      </c>
      <c r="CF12" s="94">
        <v>-6.1380692242914554</v>
      </c>
      <c r="CG12" s="94">
        <v>-7.2656136095985202</v>
      </c>
      <c r="CH12" s="94">
        <v>-7.857834943538804</v>
      </c>
      <c r="CI12" s="94">
        <v>-9.4118539200617626</v>
      </c>
      <c r="CJ12" s="94">
        <v>-12.19632073080076</v>
      </c>
      <c r="CK12" s="94">
        <v>-13.220117189917408</v>
      </c>
      <c r="CL12" s="94">
        <v>-12.748646875444795</v>
      </c>
      <c r="CM12" s="94">
        <v>-10.595155625606049</v>
      </c>
      <c r="CN12" s="94">
        <v>-7.3898208143776856</v>
      </c>
      <c r="CO12" s="94">
        <v>-2.7084327207565604</v>
      </c>
      <c r="CP12" s="94">
        <v>0.5705603069028663</v>
      </c>
      <c r="CQ12" s="94">
        <v>1.505273371896636</v>
      </c>
      <c r="CR12" s="94">
        <v>3.5281561576457539</v>
      </c>
      <c r="CS12" s="94">
        <v>2.9347458161335704</v>
      </c>
      <c r="CT12" s="94">
        <v>3.1984601171599585</v>
      </c>
      <c r="CU12" s="94">
        <v>2.8534980857429151</v>
      </c>
      <c r="CV12" s="94">
        <v>2.1551478833423672</v>
      </c>
      <c r="CW12" s="94">
        <v>2.6960221357260461</v>
      </c>
      <c r="CX12" s="94">
        <v>3.1519995805152421</v>
      </c>
      <c r="CY12" s="94">
        <v>6.3598942052988106</v>
      </c>
      <c r="CZ12" s="94">
        <v>8.3282438045384097</v>
      </c>
      <c r="DA12" s="94">
        <v>8.0897361643447514</v>
      </c>
      <c r="DB12" s="94">
        <v>7.0813498772555699</v>
      </c>
      <c r="DC12" s="94">
        <v>5.8589210145310586</v>
      </c>
      <c r="DD12" s="94">
        <v>4.9022282052842163</v>
      </c>
      <c r="DE12" s="94">
        <v>6.0657839338148252</v>
      </c>
      <c r="DF12" s="94">
        <v>7.5448961799855718</v>
      </c>
      <c r="DG12" s="94">
        <v>7.0584110100990731</v>
      </c>
      <c r="DH12" s="94">
        <v>7.3459938122691737</v>
      </c>
      <c r="DI12" s="94">
        <v>6.8008845450242577</v>
      </c>
      <c r="DJ12" s="94">
        <v>6.7236537565334054</v>
      </c>
      <c r="DK12" s="94">
        <v>6.468910784759788</v>
      </c>
      <c r="DL12" s="94">
        <v>5.3583955234442451</v>
      </c>
      <c r="DM12" s="94">
        <v>4.5632653137304535</v>
      </c>
      <c r="DN12" s="94">
        <v>4.1397477765833477</v>
      </c>
      <c r="DO12" s="94">
        <v>5.2262959554579318</v>
      </c>
      <c r="DP12" s="94">
        <v>7.0865372373930633</v>
      </c>
      <c r="DQ12" s="94">
        <v>8.9131651247388941</v>
      </c>
      <c r="DR12" s="94">
        <v>8.2898611633768411</v>
      </c>
    </row>
    <row r="13" spans="1:122" s="6" customFormat="1" x14ac:dyDescent="0.25">
      <c r="A13" s="45" t="s">
        <v>116</v>
      </c>
      <c r="B13" s="56" t="s">
        <v>158</v>
      </c>
      <c r="C13" s="46" t="s">
        <v>135</v>
      </c>
      <c r="D13" s="8" t="s">
        <v>141</v>
      </c>
      <c r="E13" s="8" t="s">
        <v>147</v>
      </c>
      <c r="F13" s="8" t="s">
        <v>151</v>
      </c>
      <c r="G13" s="8">
        <v>37980</v>
      </c>
      <c r="H13" s="53">
        <v>33694</v>
      </c>
      <c r="I13" s="54">
        <v>43284.629861111112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4">
        <v>7.5876362746590056</v>
      </c>
      <c r="Z13" s="94">
        <v>9.3624330358470953</v>
      </c>
      <c r="AA13" s="94">
        <v>10.550184519017632</v>
      </c>
      <c r="AB13" s="94">
        <v>11.4122922996015</v>
      </c>
      <c r="AC13" s="94">
        <v>11.391494978071009</v>
      </c>
      <c r="AD13" s="94">
        <v>11.570225000463944</v>
      </c>
      <c r="AE13" s="94">
        <v>9.1897709218936523</v>
      </c>
      <c r="AF13" s="94">
        <v>6.5561402840327716</v>
      </c>
      <c r="AG13" s="320">
        <v>3.9036990065329582</v>
      </c>
      <c r="AH13" s="94">
        <v>1.0933883498457375</v>
      </c>
      <c r="AI13" s="94">
        <v>1.5351147182082818</v>
      </c>
      <c r="AJ13" s="320">
        <v>2.9443052168848896</v>
      </c>
      <c r="AK13" s="94">
        <v>3.9707052737487327</v>
      </c>
      <c r="AL13" s="94">
        <v>6.3974648000468575</v>
      </c>
      <c r="AM13" s="94">
        <v>5.9970295306399048</v>
      </c>
      <c r="AN13" s="94">
        <v>4.889494983564977</v>
      </c>
      <c r="AO13" s="94">
        <v>3.9781787973204095</v>
      </c>
      <c r="AP13" s="94">
        <v>2.594721530934065</v>
      </c>
      <c r="AQ13" s="94">
        <v>2.8003759263318044</v>
      </c>
      <c r="AR13" s="94">
        <v>3.0804885616861295</v>
      </c>
      <c r="AS13" s="94">
        <v>5.3027966562393152</v>
      </c>
      <c r="AT13" s="94">
        <v>7.5875817937924879</v>
      </c>
      <c r="AU13" s="94">
        <v>9.1013055780485832</v>
      </c>
      <c r="AV13" s="94">
        <v>10.714788127442299</v>
      </c>
      <c r="AW13" s="94">
        <v>10.740785481308421</v>
      </c>
      <c r="AX13" s="94">
        <v>9.8152426187986226</v>
      </c>
      <c r="AY13" s="94">
        <v>8.0455410590379746</v>
      </c>
      <c r="AZ13" s="94">
        <v>5.7740253365195873</v>
      </c>
      <c r="BA13" s="94">
        <v>2.1587750197080902</v>
      </c>
      <c r="BB13" s="94">
        <v>-0.91787117444055188</v>
      </c>
      <c r="BC13" s="94">
        <v>-0.98367935350145241</v>
      </c>
      <c r="BD13" s="94">
        <v>-0.85582340693937597</v>
      </c>
      <c r="BE13" s="94">
        <v>1.1930494448137405</v>
      </c>
      <c r="BF13" s="94">
        <v>3.857786281986666</v>
      </c>
      <c r="BG13" s="94">
        <v>4.6479103105937156</v>
      </c>
      <c r="BH13" s="94">
        <v>5.7615888681966592</v>
      </c>
      <c r="BI13" s="94">
        <v>5.9686933835396658</v>
      </c>
      <c r="BJ13" s="94">
        <v>5.68061062612363</v>
      </c>
      <c r="BK13" s="94">
        <v>5.5071006549617447</v>
      </c>
      <c r="BL13" s="94">
        <v>6.7523025254003537</v>
      </c>
      <c r="BM13" s="94">
        <v>8.2329867892955164</v>
      </c>
      <c r="BN13" s="94">
        <v>10.21294421407879</v>
      </c>
      <c r="BO13" s="94">
        <v>12.224352181234917</v>
      </c>
      <c r="BP13" s="94">
        <v>11.861797416782229</v>
      </c>
      <c r="BQ13" s="94">
        <v>12.061372669971881</v>
      </c>
      <c r="BR13" s="94">
        <v>12.106959433685853</v>
      </c>
      <c r="BS13" s="94">
        <v>11.114823148429744</v>
      </c>
      <c r="BT13" s="94">
        <v>10.926251770990076</v>
      </c>
      <c r="BU13" s="94">
        <v>10.071539595428593</v>
      </c>
      <c r="BV13" s="94">
        <v>9.2348319599477193</v>
      </c>
      <c r="BW13" s="94">
        <v>7.4532846946525675</v>
      </c>
      <c r="BX13" s="94">
        <v>4.7807400673211342</v>
      </c>
      <c r="BY13" s="94">
        <v>1.6556263451054594</v>
      </c>
      <c r="BZ13" s="94">
        <v>-2.4464737687290006</v>
      </c>
      <c r="CA13" s="94">
        <v>-3.7832021734553245</v>
      </c>
      <c r="CB13" s="94">
        <v>-3.602497885306466</v>
      </c>
      <c r="CC13" s="94">
        <v>-3.0409321031627958</v>
      </c>
      <c r="CD13" s="94">
        <v>-2.6993391834590783</v>
      </c>
      <c r="CE13" s="94">
        <v>-2.9450939835953465</v>
      </c>
      <c r="CF13" s="94">
        <v>-4.1546782572716348</v>
      </c>
      <c r="CG13" s="94">
        <v>-6.7280948304127204</v>
      </c>
      <c r="CH13" s="94">
        <v>-8.9714955237905301</v>
      </c>
      <c r="CI13" s="94">
        <v>-12.019350692775257</v>
      </c>
      <c r="CJ13" s="94">
        <v>-15.025378694299318</v>
      </c>
      <c r="CK13" s="94">
        <v>-15.029484995210085</v>
      </c>
      <c r="CL13" s="94">
        <v>-13.201493255368579</v>
      </c>
      <c r="CM13" s="94">
        <v>-8.8204987056578101</v>
      </c>
      <c r="CN13" s="94">
        <v>-4.0839844043333846</v>
      </c>
      <c r="CO13" s="94">
        <v>0.41843760477891417</v>
      </c>
      <c r="CP13" s="94">
        <v>2.6266870955315622</v>
      </c>
      <c r="CQ13" s="94">
        <v>1.5861322195978462</v>
      </c>
      <c r="CR13" s="94">
        <v>2.2670627998471753</v>
      </c>
      <c r="CS13" s="94">
        <v>1.510847218676991</v>
      </c>
      <c r="CT13" s="94">
        <v>3.6458861760486454</v>
      </c>
      <c r="CU13" s="94">
        <v>4.545041582628782</v>
      </c>
      <c r="CV13" s="94">
        <v>3.8940033807304699</v>
      </c>
      <c r="CW13" s="94">
        <v>3.9566399235976943</v>
      </c>
      <c r="CX13" s="94">
        <v>2.2250043780217394</v>
      </c>
      <c r="CY13" s="94">
        <v>4.55575079145218</v>
      </c>
      <c r="CZ13" s="94">
        <v>6.896978012703725</v>
      </c>
      <c r="DA13" s="94">
        <v>7.01616416870867</v>
      </c>
      <c r="DB13" s="94">
        <v>5.907007642196735</v>
      </c>
      <c r="DC13" s="94">
        <v>3.6177953293376621</v>
      </c>
      <c r="DD13" s="94">
        <v>1.4311614876025325</v>
      </c>
      <c r="DE13" s="94">
        <v>1.4311117264308342</v>
      </c>
      <c r="DF13" s="94">
        <v>2.5335539771888653</v>
      </c>
      <c r="DG13" s="94">
        <v>2.3150060886691377</v>
      </c>
      <c r="DH13" s="94">
        <v>2.6018612947334541</v>
      </c>
      <c r="DI13" s="94">
        <v>2.6250378137268564</v>
      </c>
      <c r="DJ13" s="94">
        <v>3.5953439797896745</v>
      </c>
      <c r="DK13" s="94">
        <v>4.2411691384371446</v>
      </c>
      <c r="DL13" s="94">
        <v>4.0060181605196128</v>
      </c>
      <c r="DM13" s="94">
        <v>3.4282178025233057</v>
      </c>
      <c r="DN13" s="94">
        <v>2.2262057706591309</v>
      </c>
      <c r="DO13" s="94">
        <v>2.5135592637336397</v>
      </c>
      <c r="DP13" s="94">
        <v>3.8204997166016157</v>
      </c>
      <c r="DQ13" s="94">
        <v>5.4674849600979325</v>
      </c>
      <c r="DR13" s="94">
        <v>6.1767672177113386</v>
      </c>
    </row>
    <row r="14" spans="1:122" s="6" customFormat="1" x14ac:dyDescent="0.25">
      <c r="A14" s="8" t="s">
        <v>117</v>
      </c>
      <c r="B14" s="56" t="s">
        <v>159</v>
      </c>
      <c r="C14" s="46" t="s">
        <v>135</v>
      </c>
      <c r="D14" s="8" t="s">
        <v>141</v>
      </c>
      <c r="E14" s="8" t="s">
        <v>147</v>
      </c>
      <c r="F14" s="8" t="s">
        <v>151</v>
      </c>
      <c r="G14" s="8">
        <v>19820</v>
      </c>
      <c r="H14" s="53">
        <v>33694</v>
      </c>
      <c r="I14" s="54">
        <v>43284.629166666666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>
        <v>11.724166100247773</v>
      </c>
      <c r="Z14" s="94">
        <v>13.9993310662193</v>
      </c>
      <c r="AA14" s="94">
        <v>15.905360386947171</v>
      </c>
      <c r="AB14" s="94">
        <v>16.044567181143368</v>
      </c>
      <c r="AC14" s="94">
        <v>14.771374234207507</v>
      </c>
      <c r="AD14" s="94">
        <v>13.54418584605413</v>
      </c>
      <c r="AE14" s="94">
        <v>9.3308169374213747</v>
      </c>
      <c r="AF14" s="94">
        <v>6.326320050172896</v>
      </c>
      <c r="AG14" s="320">
        <v>3.3400098528106015</v>
      </c>
      <c r="AH14" s="94">
        <v>1.9145233274591709</v>
      </c>
      <c r="AI14" s="94">
        <v>3.5205577631319573</v>
      </c>
      <c r="AJ14" s="320">
        <v>4.8566679160278126</v>
      </c>
      <c r="AK14" s="94">
        <v>5.6148976197825657</v>
      </c>
      <c r="AL14" s="94">
        <v>6.2820543906359649</v>
      </c>
      <c r="AM14" s="94">
        <v>5.7273526315931713</v>
      </c>
      <c r="AN14" s="94">
        <v>4.9857076682576951</v>
      </c>
      <c r="AO14" s="94">
        <v>5.4272401930413201</v>
      </c>
      <c r="AP14" s="94">
        <v>6.0954160342693946</v>
      </c>
      <c r="AQ14" s="94">
        <v>5.9026498019831948</v>
      </c>
      <c r="AR14" s="94">
        <v>6.0363823457108623</v>
      </c>
      <c r="AS14" s="94">
        <v>5.5332978248474785</v>
      </c>
      <c r="AT14" s="94">
        <v>4.6514283325784991</v>
      </c>
      <c r="AU14" s="94">
        <v>4.7102761075892197</v>
      </c>
      <c r="AV14" s="94">
        <v>4.4147062869757629</v>
      </c>
      <c r="AW14" s="94">
        <v>4.3156198488637623</v>
      </c>
      <c r="AX14" s="94">
        <v>4.7331038408262582</v>
      </c>
      <c r="AY14" s="94">
        <v>4.4721201216127078</v>
      </c>
      <c r="AZ14" s="94">
        <v>4.575643309616054</v>
      </c>
      <c r="BA14" s="94">
        <v>4.7132554372024833</v>
      </c>
      <c r="BB14" s="94">
        <v>3.5317793675267759</v>
      </c>
      <c r="BC14" s="94">
        <v>4.5131274871049598</v>
      </c>
      <c r="BD14" s="94">
        <v>4.4870028373336917</v>
      </c>
      <c r="BE14" s="94">
        <v>4.0517075551658515</v>
      </c>
      <c r="BF14" s="94">
        <v>4.6190871982542712</v>
      </c>
      <c r="BG14" s="94">
        <v>2.9022182426575451</v>
      </c>
      <c r="BH14" s="94">
        <v>2.8208152907225243</v>
      </c>
      <c r="BI14" s="94">
        <v>2.8955077479063962</v>
      </c>
      <c r="BJ14" s="94">
        <v>1.7784906754339878</v>
      </c>
      <c r="BK14" s="94">
        <v>1.6483652615839788</v>
      </c>
      <c r="BL14" s="94">
        <v>1.6944951333508256</v>
      </c>
      <c r="BM14" s="94">
        <v>2.4432319869330601</v>
      </c>
      <c r="BN14" s="94">
        <v>4.2872347975454526</v>
      </c>
      <c r="BO14" s="94">
        <v>6.4201308826669718</v>
      </c>
      <c r="BP14" s="94">
        <v>6.7355118188540235</v>
      </c>
      <c r="BQ14" s="94">
        <v>5.1982810735316658</v>
      </c>
      <c r="BR14" s="94">
        <v>3.7421320741084299</v>
      </c>
      <c r="BS14" s="94">
        <v>0.76076508567102985</v>
      </c>
      <c r="BT14" s="94">
        <v>-1.9742920700556703</v>
      </c>
      <c r="BU14" s="94">
        <v>-2.2095261400197352</v>
      </c>
      <c r="BV14" s="94">
        <v>-2.3513330814701194</v>
      </c>
      <c r="BW14" s="94">
        <v>-3.0443996971690681</v>
      </c>
      <c r="BX14" s="94">
        <v>-3.7140812932110578</v>
      </c>
      <c r="BY14" s="94">
        <v>-6.4745146579947228</v>
      </c>
      <c r="BZ14" s="94">
        <v>-10.780255618227681</v>
      </c>
      <c r="CA14" s="94">
        <v>-12.915908110083674</v>
      </c>
      <c r="CB14" s="94">
        <v>-12.938145436529231</v>
      </c>
      <c r="CC14" s="94">
        <v>-11.839987530906484</v>
      </c>
      <c r="CD14" s="94">
        <v>-9.5217784145365076</v>
      </c>
      <c r="CE14" s="94">
        <v>-6.6535187923782466</v>
      </c>
      <c r="CF14" s="94">
        <v>-5.6128272304704501</v>
      </c>
      <c r="CG14" s="94">
        <v>-5.8920880935397397</v>
      </c>
      <c r="CH14" s="94">
        <v>-6.6040354853749399</v>
      </c>
      <c r="CI14" s="94">
        <v>-8.4705531787858472</v>
      </c>
      <c r="CJ14" s="94">
        <v>-10.703354897118619</v>
      </c>
      <c r="CK14" s="94">
        <v>-10.898069392460084</v>
      </c>
      <c r="CL14" s="94">
        <v>-9.1794488236077907</v>
      </c>
      <c r="CM14" s="94">
        <v>-5.082103905654221</v>
      </c>
      <c r="CN14" s="94">
        <v>-0.28841053712493742</v>
      </c>
      <c r="CO14" s="94">
        <v>5.154961426721016</v>
      </c>
      <c r="CP14" s="94">
        <v>7.6915725575246574</v>
      </c>
      <c r="CQ14" s="94">
        <v>6.3920184449286195</v>
      </c>
      <c r="CR14" s="94">
        <v>7.0767816450888255</v>
      </c>
      <c r="CS14" s="94">
        <v>5.4730290729482327</v>
      </c>
      <c r="CT14" s="94">
        <v>6.553086823807865</v>
      </c>
      <c r="CU14" s="94">
        <v>7.103631586284159</v>
      </c>
      <c r="CV14" s="94">
        <v>5.9597283954932747</v>
      </c>
      <c r="CW14" s="94">
        <v>6.1805670421643244</v>
      </c>
      <c r="CX14" s="94">
        <v>5.7905098282586147</v>
      </c>
      <c r="CY14" s="94">
        <v>8.2148321761985912</v>
      </c>
      <c r="CZ14" s="94">
        <v>10.503821429160437</v>
      </c>
      <c r="DA14" s="94">
        <v>10.718182791650479</v>
      </c>
      <c r="DB14" s="94">
        <v>9.4800798025891648</v>
      </c>
      <c r="DC14" s="94">
        <v>8.2486880110718754</v>
      </c>
      <c r="DD14" s="94">
        <v>6.0752583283906398</v>
      </c>
      <c r="DE14" s="94">
        <v>6.5096283595476585</v>
      </c>
      <c r="DF14" s="94">
        <v>6.9490232664810234</v>
      </c>
      <c r="DG14" s="94">
        <v>5.5367336517517867</v>
      </c>
      <c r="DH14" s="94">
        <v>6.1879916429648265</v>
      </c>
      <c r="DI14" s="94">
        <v>5.1109183551312869</v>
      </c>
      <c r="DJ14" s="94">
        <v>5.7863588055800657</v>
      </c>
      <c r="DK14" s="94">
        <v>6.1073171792356069</v>
      </c>
      <c r="DL14" s="94">
        <v>5.1388055220915145</v>
      </c>
      <c r="DM14" s="94">
        <v>4.5765692198842238</v>
      </c>
      <c r="DN14" s="94">
        <v>3.5472884217403085</v>
      </c>
      <c r="DO14" s="94">
        <v>4.3834523076315479</v>
      </c>
      <c r="DP14" s="94">
        <v>5.8009970185251607</v>
      </c>
      <c r="DQ14" s="94">
        <v>7.4047439920803049</v>
      </c>
      <c r="DR14" s="94">
        <v>7.8502835808372602</v>
      </c>
    </row>
    <row r="15" spans="1:122" s="6" customFormat="1" x14ac:dyDescent="0.25">
      <c r="A15" s="6" t="s">
        <v>118</v>
      </c>
      <c r="B15" s="57" t="s">
        <v>155</v>
      </c>
      <c r="C15" s="52" t="s">
        <v>136</v>
      </c>
      <c r="D15" s="6" t="s">
        <v>142</v>
      </c>
      <c r="E15" s="6" t="s">
        <v>147</v>
      </c>
      <c r="F15" s="6" t="s">
        <v>152</v>
      </c>
      <c r="G15" s="6">
        <v>35620</v>
      </c>
      <c r="H15" s="49">
        <v>25658</v>
      </c>
      <c r="I15" s="50">
        <v>43276.67083333333</v>
      </c>
      <c r="J15" s="93"/>
      <c r="K15" s="93"/>
      <c r="L15" s="93"/>
      <c r="M15" s="93"/>
      <c r="N15" s="93"/>
      <c r="O15" s="93"/>
      <c r="P15" s="93"/>
      <c r="Q15" s="95">
        <v>-0.64963754478472346</v>
      </c>
      <c r="R15" s="95">
        <v>0.1719520967308823</v>
      </c>
      <c r="S15" s="95">
        <v>6.7421831955782482E-2</v>
      </c>
      <c r="T15" s="95">
        <v>8.9403719766682779E-2</v>
      </c>
      <c r="U15" s="95">
        <v>-0.30406620144482482</v>
      </c>
      <c r="V15" s="95">
        <v>-0.32999099523769482</v>
      </c>
      <c r="W15" s="95">
        <v>-0.54613334671700198</v>
      </c>
      <c r="X15" s="95">
        <v>-0.22869323169298938</v>
      </c>
      <c r="Y15" s="95">
        <v>0.26371117027668678</v>
      </c>
      <c r="Z15" s="95">
        <v>0.68043531806325297</v>
      </c>
      <c r="AA15" s="95">
        <v>1.1213536373991957</v>
      </c>
      <c r="AB15" s="95">
        <v>0.9774243614170014</v>
      </c>
      <c r="AC15" s="95">
        <v>-7.5222679396387881E-2</v>
      </c>
      <c r="AD15" s="95">
        <v>-0.82551836205769602</v>
      </c>
      <c r="AE15" s="95">
        <v>-1.8680358770438028</v>
      </c>
      <c r="AF15" s="95">
        <v>-2.4893526149509722</v>
      </c>
      <c r="AG15" s="321">
        <v>-1.9013496920337258</v>
      </c>
      <c r="AH15" s="95">
        <v>-0.22360027704669527</v>
      </c>
      <c r="AI15" s="95">
        <v>1.5015848251396855</v>
      </c>
      <c r="AJ15" s="321">
        <v>2.9684479644695592</v>
      </c>
      <c r="AK15" s="95">
        <v>3.7813624484681583</v>
      </c>
      <c r="AL15" s="95">
        <v>2.1189334942027269</v>
      </c>
      <c r="AM15" s="95">
        <v>1.700309740717763</v>
      </c>
      <c r="AN15" s="95">
        <v>1.1272676353878575</v>
      </c>
      <c r="AO15" s="95">
        <v>0.99567246995644931</v>
      </c>
      <c r="AP15" s="95">
        <v>2.0577392088428894</v>
      </c>
      <c r="AQ15" s="95">
        <v>3.2348953958069928</v>
      </c>
      <c r="AR15" s="95">
        <v>4.6725995065982469</v>
      </c>
      <c r="AS15" s="95">
        <v>5.3961788624372291</v>
      </c>
      <c r="AT15" s="95">
        <v>6.9324003940035714</v>
      </c>
      <c r="AU15" s="95">
        <v>7.1632444159655693</v>
      </c>
      <c r="AV15" s="95">
        <v>7.1602282701304194</v>
      </c>
      <c r="AW15" s="95">
        <v>8.5366607534705867</v>
      </c>
      <c r="AX15" s="95">
        <v>9.8764950442332271</v>
      </c>
      <c r="AY15" s="95">
        <v>10.702394659109061</v>
      </c>
      <c r="AZ15" s="95">
        <v>12.813591767573998</v>
      </c>
      <c r="BA15" s="95">
        <v>13.641624480279546</v>
      </c>
      <c r="BB15" s="95">
        <v>11.862601237754195</v>
      </c>
      <c r="BC15" s="95">
        <v>11.766493519926954</v>
      </c>
      <c r="BD15" s="95">
        <v>11.448486510038149</v>
      </c>
      <c r="BE15" s="95">
        <v>11.026700196372127</v>
      </c>
      <c r="BF15" s="95">
        <v>13.676645457543115</v>
      </c>
      <c r="BG15" s="95">
        <v>15.972162787640606</v>
      </c>
      <c r="BH15" s="95">
        <v>16.594876756918918</v>
      </c>
      <c r="BI15" s="95">
        <v>17.895026127772365</v>
      </c>
      <c r="BJ15" s="95">
        <v>17.243118592299609</v>
      </c>
      <c r="BK15" s="95">
        <v>16.744077364492185</v>
      </c>
      <c r="BL15" s="95">
        <v>16.218193375955863</v>
      </c>
      <c r="BM15" s="95">
        <v>15.103774004460108</v>
      </c>
      <c r="BN15" s="95">
        <v>14.809691539721189</v>
      </c>
      <c r="BO15" s="95">
        <v>13.234075469112483</v>
      </c>
      <c r="BP15" s="95">
        <v>12.705766688329931</v>
      </c>
      <c r="BQ15" s="95">
        <v>12.818528704181626</v>
      </c>
      <c r="BR15" s="95">
        <v>12.896984980367218</v>
      </c>
      <c r="BS15" s="95">
        <v>14.640303318198738</v>
      </c>
      <c r="BT15" s="95">
        <v>15.54832362968703</v>
      </c>
      <c r="BU15" s="95">
        <v>15.732153695778656</v>
      </c>
      <c r="BV15" s="95">
        <v>14.877222470980852</v>
      </c>
      <c r="BW15" s="95">
        <v>11.445015341006156</v>
      </c>
      <c r="BX15" s="95">
        <v>8.4396205209943282</v>
      </c>
      <c r="BY15" s="95">
        <v>5.3337672599976349</v>
      </c>
      <c r="BZ15" s="95">
        <v>2.8551273345432708</v>
      </c>
      <c r="CA15" s="95">
        <v>1.9452150674971513</v>
      </c>
      <c r="CB15" s="95">
        <v>0.78055586169150781</v>
      </c>
      <c r="CC15" s="95">
        <v>3.305387092721556E-2</v>
      </c>
      <c r="CD15" s="95">
        <v>-1.1696384754506211</v>
      </c>
      <c r="CE15" s="95">
        <v>-2.6977542051209911</v>
      </c>
      <c r="CF15" s="95">
        <v>-3.7525306837881773</v>
      </c>
      <c r="CG15" s="95">
        <v>-7.0470841342927155</v>
      </c>
      <c r="CH15" s="95">
        <v>-10.126808011788825</v>
      </c>
      <c r="CI15" s="95">
        <v>-12.932728994110306</v>
      </c>
      <c r="CJ15" s="95">
        <v>-15.060674305832869</v>
      </c>
      <c r="CK15" s="95">
        <v>-12.731268827809883</v>
      </c>
      <c r="CL15" s="95">
        <v>-8.4276475237311299</v>
      </c>
      <c r="CM15" s="95">
        <v>-3.3722543432188488</v>
      </c>
      <c r="CN15" s="95">
        <v>0.99227017874045176</v>
      </c>
      <c r="CO15" s="95">
        <v>3.1088037575115166</v>
      </c>
      <c r="CP15" s="95">
        <v>2.302063486447512</v>
      </c>
      <c r="CQ15" s="95">
        <v>0.78074378583607806</v>
      </c>
      <c r="CR15" s="95">
        <v>-0.7841641182433402</v>
      </c>
      <c r="CS15" s="95">
        <v>-3.5413442965730466</v>
      </c>
      <c r="CT15" s="95">
        <v>-4.052343669774702</v>
      </c>
      <c r="CU15" s="95">
        <v>-3.6660360651693242</v>
      </c>
      <c r="CV15" s="95">
        <v>-2.6184445556635643</v>
      </c>
      <c r="CW15" s="95">
        <v>8.3713610143393014E-2</v>
      </c>
      <c r="CX15" s="95">
        <v>1.2028755979011148</v>
      </c>
      <c r="CY15" s="95">
        <v>2.4917194145616461</v>
      </c>
      <c r="CZ15" s="95">
        <v>3.2751683455967475</v>
      </c>
      <c r="DA15" s="95">
        <v>3.0505829631377162</v>
      </c>
      <c r="DB15" s="95">
        <v>3.6364148910933878</v>
      </c>
      <c r="DC15" s="95">
        <v>2.2726958305805502</v>
      </c>
      <c r="DD15" s="95">
        <v>1.7020476427735072</v>
      </c>
      <c r="DE15" s="95">
        <v>0.99980187890913241</v>
      </c>
      <c r="DF15" s="95">
        <v>0.36301078350098376</v>
      </c>
      <c r="DG15" s="95">
        <v>0.68374741258980409</v>
      </c>
      <c r="DH15" s="95">
        <v>-0.65961407089967139</v>
      </c>
      <c r="DI15" s="95">
        <v>-1.4859594616975116</v>
      </c>
      <c r="DJ15" s="95">
        <v>-2.5049428359427459</v>
      </c>
      <c r="DK15" s="95">
        <v>-2.7735267679538071</v>
      </c>
      <c r="DL15" s="95">
        <v>-1.6181558962704874</v>
      </c>
      <c r="DM15" s="95">
        <v>-0.16682096502401297</v>
      </c>
      <c r="DN15" s="95">
        <v>1.5255465381155584</v>
      </c>
      <c r="DO15" s="95">
        <v>2.7601374559886285</v>
      </c>
      <c r="DP15" s="95">
        <v>3.7708539397403507</v>
      </c>
      <c r="DQ15" s="95">
        <v>4.0114814128471252</v>
      </c>
      <c r="DR15" s="95">
        <v>3.3478647642341994</v>
      </c>
    </row>
    <row r="16" spans="1:122" s="6" customFormat="1" x14ac:dyDescent="0.25">
      <c r="A16" s="6" t="s">
        <v>119</v>
      </c>
      <c r="B16" s="57" t="s">
        <v>156</v>
      </c>
      <c r="C16" s="52" t="s">
        <v>136</v>
      </c>
      <c r="D16" s="6" t="s">
        <v>142</v>
      </c>
      <c r="E16" s="6" t="s">
        <v>147</v>
      </c>
      <c r="F16" s="6" t="s">
        <v>152</v>
      </c>
      <c r="G16" s="6">
        <v>31080</v>
      </c>
      <c r="H16" s="49">
        <v>25658</v>
      </c>
      <c r="I16" s="50">
        <v>43276.67083333333</v>
      </c>
      <c r="J16" s="93"/>
      <c r="K16" s="93"/>
      <c r="L16" s="93"/>
      <c r="M16" s="93"/>
      <c r="N16" s="93"/>
      <c r="O16" s="93"/>
      <c r="P16" s="93"/>
      <c r="Q16" s="95">
        <v>-1.8039183844225894</v>
      </c>
      <c r="R16" s="95">
        <v>-2.0760411396195715</v>
      </c>
      <c r="S16" s="95">
        <v>-2.0262094341997559</v>
      </c>
      <c r="T16" s="95">
        <v>-1.9017113743014065</v>
      </c>
      <c r="U16" s="95">
        <v>-2.7155544507266232</v>
      </c>
      <c r="V16" s="95">
        <v>-3.8435508987993616</v>
      </c>
      <c r="W16" s="95">
        <v>-5.0165418999885611</v>
      </c>
      <c r="X16" s="95">
        <v>-6.2642454821016695</v>
      </c>
      <c r="Y16" s="95">
        <v>-6.9005946991469713</v>
      </c>
      <c r="Z16" s="95">
        <v>-6.9583270634132752</v>
      </c>
      <c r="AA16" s="95">
        <v>-7.4753972377661917</v>
      </c>
      <c r="AB16" s="95">
        <v>-7.8572097192669901</v>
      </c>
      <c r="AC16" s="95">
        <v>-8.494907794738312</v>
      </c>
      <c r="AD16" s="95">
        <v>-9.261975698810609</v>
      </c>
      <c r="AE16" s="95">
        <v>-8.3868303133381552</v>
      </c>
      <c r="AF16" s="95">
        <v>-6.6575539546457865</v>
      </c>
      <c r="AG16" s="321">
        <v>-4.0866621755117043</v>
      </c>
      <c r="AH16" s="95">
        <v>-1.2865492559141174</v>
      </c>
      <c r="AI16" s="95">
        <v>-0.42154819442240132</v>
      </c>
      <c r="AJ16" s="321">
        <v>-0.82969607592304273</v>
      </c>
      <c r="AK16" s="95">
        <v>-1.7306195916499427</v>
      </c>
      <c r="AL16" s="95">
        <v>-2.7545698329348465</v>
      </c>
      <c r="AM16" s="95">
        <v>-2.4121329566367509</v>
      </c>
      <c r="AN16" s="95">
        <v>-0.97568452894170732</v>
      </c>
      <c r="AO16" s="95">
        <v>0.76029867147241648</v>
      </c>
      <c r="AP16" s="95">
        <v>3.0304163781624673</v>
      </c>
      <c r="AQ16" s="95">
        <v>5.2608087362340799</v>
      </c>
      <c r="AR16" s="95">
        <v>7.0229955062787255</v>
      </c>
      <c r="AS16" s="95">
        <v>8.4306833244473687</v>
      </c>
      <c r="AT16" s="95">
        <v>8.9580344572464305</v>
      </c>
      <c r="AU16" s="95">
        <v>8.6116789829282467</v>
      </c>
      <c r="AV16" s="95">
        <v>7.7981657228005359</v>
      </c>
      <c r="AW16" s="95">
        <v>6.7575008337821405</v>
      </c>
      <c r="AX16" s="95">
        <v>6.3847240416170568</v>
      </c>
      <c r="AY16" s="95">
        <v>5.7563697585021147</v>
      </c>
      <c r="AZ16" s="95">
        <v>6.2852214382780307</v>
      </c>
      <c r="BA16" s="95">
        <v>9.21036754446237</v>
      </c>
      <c r="BB16" s="95">
        <v>12.150221846936509</v>
      </c>
      <c r="BC16" s="95">
        <v>16.874492727800227</v>
      </c>
      <c r="BD16" s="95">
        <v>20.41603878425785</v>
      </c>
      <c r="BE16" s="95">
        <v>19.962328006124665</v>
      </c>
      <c r="BF16" s="95">
        <v>19.263849000091181</v>
      </c>
      <c r="BG16" s="95">
        <v>17.808070776778656</v>
      </c>
      <c r="BH16" s="95">
        <v>16.922945983374348</v>
      </c>
      <c r="BI16" s="95">
        <v>17.62553750352868</v>
      </c>
      <c r="BJ16" s="95">
        <v>18.118734707349496</v>
      </c>
      <c r="BK16" s="95">
        <v>17.700554954066234</v>
      </c>
      <c r="BL16" s="95">
        <v>16.981649941982305</v>
      </c>
      <c r="BM16" s="95">
        <v>17.444580017766949</v>
      </c>
      <c r="BN16" s="95">
        <v>18.571001272191999</v>
      </c>
      <c r="BO16" s="95">
        <v>21.398061585958636</v>
      </c>
      <c r="BP16" s="95">
        <v>26.18320154021815</v>
      </c>
      <c r="BQ16" s="95">
        <v>28.388544563316248</v>
      </c>
      <c r="BR16" s="95">
        <v>29.510569273682226</v>
      </c>
      <c r="BS16" s="95">
        <v>29.27102497187223</v>
      </c>
      <c r="BT16" s="95">
        <v>26.263883836365331</v>
      </c>
      <c r="BU16" s="95">
        <v>25.305289002019006</v>
      </c>
      <c r="BV16" s="95">
        <v>24.397583017215936</v>
      </c>
      <c r="BW16" s="95">
        <v>22.235581364828739</v>
      </c>
      <c r="BX16" s="95">
        <v>19.587819262492605</v>
      </c>
      <c r="BY16" s="95">
        <v>14.476090831637809</v>
      </c>
      <c r="BZ16" s="95">
        <v>8.5131148195839206</v>
      </c>
      <c r="CA16" s="95">
        <v>3.3964731074610794</v>
      </c>
      <c r="CB16" s="95">
        <v>-0.95953816390748092</v>
      </c>
      <c r="CC16" s="95">
        <v>-3.950612068559975</v>
      </c>
      <c r="CD16" s="95">
        <v>-6.4314954211970381</v>
      </c>
      <c r="CE16" s="95">
        <v>-9.4172638746363777</v>
      </c>
      <c r="CF16" s="95">
        <v>-12.990780570837671</v>
      </c>
      <c r="CG16" s="95">
        <v>-17.132939751430193</v>
      </c>
      <c r="CH16" s="95">
        <v>-20.604005598267563</v>
      </c>
      <c r="CI16" s="95">
        <v>-23.30848178692624</v>
      </c>
      <c r="CJ16" s="95">
        <v>-24.137066909011793</v>
      </c>
      <c r="CK16" s="95">
        <v>-22.38896625321938</v>
      </c>
      <c r="CL16" s="95">
        <v>-19.254814299951818</v>
      </c>
      <c r="CM16" s="95">
        <v>-14.073743723979486</v>
      </c>
      <c r="CN16" s="95">
        <v>-8.4961345516817843</v>
      </c>
      <c r="CO16" s="95">
        <v>-4.5095954732329222</v>
      </c>
      <c r="CP16" s="95">
        <v>-1.9403574753168784</v>
      </c>
      <c r="CQ16" s="95">
        <v>-1.0738094659949273</v>
      </c>
      <c r="CR16" s="95">
        <v>-1.167678197244207</v>
      </c>
      <c r="CS16" s="95">
        <v>-1.1335396589995681</v>
      </c>
      <c r="CT16" s="95">
        <v>-0.52995823408172271</v>
      </c>
      <c r="CU16" s="95">
        <v>0.34601667693794053</v>
      </c>
      <c r="CV16" s="95">
        <v>1.3660661061102011</v>
      </c>
      <c r="CW16" s="95">
        <v>2.5933624363399224</v>
      </c>
      <c r="CX16" s="95">
        <v>4.075643855213392</v>
      </c>
      <c r="CY16" s="95">
        <v>6.1229799565609309</v>
      </c>
      <c r="CZ16" s="95">
        <v>9.0640285176285023</v>
      </c>
      <c r="DA16" s="95">
        <v>12.090010383585961</v>
      </c>
      <c r="DB16" s="95">
        <v>14.404458685271246</v>
      </c>
      <c r="DC16" s="95">
        <v>15.224979144019645</v>
      </c>
      <c r="DD16" s="95">
        <v>14.047845118285803</v>
      </c>
      <c r="DE16" s="95">
        <v>12.112011119881348</v>
      </c>
      <c r="DF16" s="95">
        <v>10.151201141415688</v>
      </c>
      <c r="DG16" s="95">
        <v>8.8832052244671083</v>
      </c>
      <c r="DH16" s="95">
        <v>8.6227045514259295</v>
      </c>
      <c r="DI16" s="95">
        <v>8.5559101994149742</v>
      </c>
      <c r="DJ16" s="95">
        <v>8.5187748189703214</v>
      </c>
      <c r="DK16" s="95">
        <v>8.0410799938669193</v>
      </c>
      <c r="DL16" s="95">
        <v>7.1643160449059478</v>
      </c>
      <c r="DM16" s="95">
        <v>6.5692681993815745</v>
      </c>
      <c r="DN16" s="95">
        <v>6.3277019786229109</v>
      </c>
      <c r="DO16" s="95">
        <v>6.5955678946839358</v>
      </c>
      <c r="DP16" s="95">
        <v>7.2290748540377257</v>
      </c>
      <c r="DQ16" s="95">
        <v>7.7522148935734947</v>
      </c>
      <c r="DR16" s="95">
        <v>7.9572268291445116</v>
      </c>
    </row>
    <row r="17" spans="1:122" s="6" customFormat="1" x14ac:dyDescent="0.25">
      <c r="A17" s="6" t="s">
        <v>120</v>
      </c>
      <c r="B17" s="57" t="s">
        <v>157</v>
      </c>
      <c r="C17" s="52" t="s">
        <v>136</v>
      </c>
      <c r="D17" s="6" t="s">
        <v>142</v>
      </c>
      <c r="E17" s="6" t="s">
        <v>147</v>
      </c>
      <c r="F17" s="6" t="s">
        <v>152</v>
      </c>
      <c r="G17" s="6">
        <v>16980</v>
      </c>
      <c r="H17" s="49">
        <v>25658</v>
      </c>
      <c r="I17" s="50">
        <v>43276.67083333333</v>
      </c>
      <c r="J17" s="93"/>
      <c r="K17" s="93"/>
      <c r="L17" s="93"/>
      <c r="M17" s="93"/>
      <c r="N17" s="93"/>
      <c r="O17" s="93"/>
      <c r="P17" s="93"/>
      <c r="Q17" s="95">
        <v>11.095850473679468</v>
      </c>
      <c r="R17" s="95">
        <v>11.190919262499024</v>
      </c>
      <c r="S17" s="95">
        <v>9.1799317902078936</v>
      </c>
      <c r="T17" s="95">
        <v>6.9950295402951408</v>
      </c>
      <c r="U17" s="95">
        <v>4.8314952036084788</v>
      </c>
      <c r="V17" s="95">
        <v>3.1662707638785732</v>
      </c>
      <c r="W17" s="95">
        <v>3.3716006510404468</v>
      </c>
      <c r="X17" s="95">
        <v>4.167086161588391</v>
      </c>
      <c r="Y17" s="95">
        <v>3.6535771248289226</v>
      </c>
      <c r="Z17" s="95">
        <v>3.1622161850005792</v>
      </c>
      <c r="AA17" s="95">
        <v>2.2368814223649385</v>
      </c>
      <c r="AB17" s="95">
        <v>1.9426109187723972</v>
      </c>
      <c r="AC17" s="95">
        <v>1.4513129434554868</v>
      </c>
      <c r="AD17" s="95">
        <v>2.5203982346520504</v>
      </c>
      <c r="AE17" s="95">
        <v>2.7876146565816882</v>
      </c>
      <c r="AF17" s="95">
        <v>1.8490382368900544</v>
      </c>
      <c r="AG17" s="321">
        <v>2.6879397822199129</v>
      </c>
      <c r="AH17" s="95">
        <v>2.6507641084654123</v>
      </c>
      <c r="AI17" s="95">
        <v>3.192563794965146</v>
      </c>
      <c r="AJ17" s="321">
        <v>4.3513723496438681</v>
      </c>
      <c r="AK17" s="95">
        <v>3.5547022608182064</v>
      </c>
      <c r="AL17" s="95">
        <v>3.1125584951321263</v>
      </c>
      <c r="AM17" s="95">
        <v>3.1818110117873153</v>
      </c>
      <c r="AN17" s="95">
        <v>2.7757369156691434</v>
      </c>
      <c r="AO17" s="95">
        <v>3.7033680548994226</v>
      </c>
      <c r="AP17" s="95">
        <v>4.2573683048054347</v>
      </c>
      <c r="AQ17" s="95">
        <v>4.3071703569175712</v>
      </c>
      <c r="AR17" s="95">
        <v>4.6266671770446726</v>
      </c>
      <c r="AS17" s="95">
        <v>4.5492753498203982</v>
      </c>
      <c r="AT17" s="95">
        <v>4.2351630843433989</v>
      </c>
      <c r="AU17" s="95">
        <v>3.7960188451680801</v>
      </c>
      <c r="AV17" s="95">
        <v>3.213543498360258</v>
      </c>
      <c r="AW17" s="95">
        <v>3.297192439113573</v>
      </c>
      <c r="AX17" s="95">
        <v>2.6453119438040429</v>
      </c>
      <c r="AY17" s="95">
        <v>3.0228562967735781</v>
      </c>
      <c r="AZ17" s="95">
        <v>4.1028976777897883</v>
      </c>
      <c r="BA17" s="95">
        <v>3.547915790127524</v>
      </c>
      <c r="BB17" s="95">
        <v>6.0940749886333947</v>
      </c>
      <c r="BC17" s="95">
        <v>7.19433599258433</v>
      </c>
      <c r="BD17" s="95">
        <v>8.8414601980361383</v>
      </c>
      <c r="BE17" s="95">
        <v>11.042012204975633</v>
      </c>
      <c r="BF17" s="95">
        <v>10.308234324652291</v>
      </c>
      <c r="BG17" s="95">
        <v>11.235145139152065</v>
      </c>
      <c r="BH17" s="95">
        <v>10.530088976237433</v>
      </c>
      <c r="BI17" s="95">
        <v>10.720576947253255</v>
      </c>
      <c r="BJ17" s="95">
        <v>9.9177475142685942</v>
      </c>
      <c r="BK17" s="95">
        <v>8.9479592039354934</v>
      </c>
      <c r="BL17" s="95">
        <v>7.7559509328294221</v>
      </c>
      <c r="BM17" s="95">
        <v>6.3687304473146673</v>
      </c>
      <c r="BN17" s="95">
        <v>8.0665841444771651</v>
      </c>
      <c r="BO17" s="95">
        <v>7.9824443180928402</v>
      </c>
      <c r="BP17" s="95">
        <v>9.2106644598276048</v>
      </c>
      <c r="BQ17" s="95">
        <v>9.6444986538489204</v>
      </c>
      <c r="BR17" s="95">
        <v>8.6003510280926641</v>
      </c>
      <c r="BS17" s="95">
        <v>8.7664131710490167</v>
      </c>
      <c r="BT17" s="95">
        <v>8.8313815812224785</v>
      </c>
      <c r="BU17" s="95">
        <v>9.6559429097053862</v>
      </c>
      <c r="BV17" s="95">
        <v>10.443625062039244</v>
      </c>
      <c r="BW17" s="95">
        <v>9.4616587235541854</v>
      </c>
      <c r="BX17" s="95">
        <v>7.0736520492928303</v>
      </c>
      <c r="BY17" s="95">
        <v>4.4587814394195817</v>
      </c>
      <c r="BZ17" s="95">
        <v>2.316726634961455</v>
      </c>
      <c r="CA17" s="95">
        <v>1.4954553548156049</v>
      </c>
      <c r="CB17" s="95">
        <v>1.6051508037176472</v>
      </c>
      <c r="CC17" s="95">
        <v>0.71431973627685497</v>
      </c>
      <c r="CD17" s="95">
        <v>-1.2291483175122133</v>
      </c>
      <c r="CE17" s="95">
        <v>-4.0177669438934895</v>
      </c>
      <c r="CF17" s="95">
        <v>-7.621629880772554</v>
      </c>
      <c r="CG17" s="95">
        <v>-11.047554158952469</v>
      </c>
      <c r="CH17" s="95">
        <v>-15.807732467495839</v>
      </c>
      <c r="CI17" s="95">
        <v>-18.787605876308788</v>
      </c>
      <c r="CJ17" s="95">
        <v>-19.867867313007569</v>
      </c>
      <c r="CK17" s="95">
        <v>-18.871096752099049</v>
      </c>
      <c r="CL17" s="95">
        <v>-14.025328525880337</v>
      </c>
      <c r="CM17" s="95">
        <v>-8.8471481189731449</v>
      </c>
      <c r="CN17" s="95">
        <v>-5.6194334703138917</v>
      </c>
      <c r="CO17" s="95">
        <v>-3.2333703079038245</v>
      </c>
      <c r="CP17" s="95">
        <v>-4.9034097259142309</v>
      </c>
      <c r="CQ17" s="95">
        <v>-7.5676635718558565</v>
      </c>
      <c r="CR17" s="95">
        <v>-7.9388246261620763</v>
      </c>
      <c r="CS17" s="95">
        <v>-9.8434534077100135</v>
      </c>
      <c r="CT17" s="95">
        <v>-6.8761319748693568</v>
      </c>
      <c r="CU17" s="95">
        <v>-3.621317892171267</v>
      </c>
      <c r="CV17" s="95">
        <v>-2.3935423976657439</v>
      </c>
      <c r="CW17" s="95">
        <v>1.0037773703221378</v>
      </c>
      <c r="CX17" s="95">
        <v>0.94589331070201976</v>
      </c>
      <c r="CY17" s="95">
        <v>2.2433975090738474</v>
      </c>
      <c r="CZ17" s="95">
        <v>5.9904904155258665</v>
      </c>
      <c r="DA17" s="95">
        <v>8.4529297362979179</v>
      </c>
      <c r="DB17" s="95">
        <v>10.753156226066391</v>
      </c>
      <c r="DC17" s="95">
        <v>11.018625143165282</v>
      </c>
      <c r="DD17" s="95">
        <v>9.2671347957373733</v>
      </c>
      <c r="DE17" s="95">
        <v>7.3317466874258299</v>
      </c>
      <c r="DF17" s="95">
        <v>6.7778457134891834</v>
      </c>
      <c r="DG17" s="95">
        <v>6.2411563035127546</v>
      </c>
      <c r="DH17" s="95">
        <v>5.5278751626611857</v>
      </c>
      <c r="DI17" s="95">
        <v>6.3001346481714684</v>
      </c>
      <c r="DJ17" s="95">
        <v>6.238627993205732</v>
      </c>
      <c r="DK17" s="95">
        <v>6.5495221318210008</v>
      </c>
      <c r="DL17" s="95">
        <v>7.6023222933571484</v>
      </c>
      <c r="DM17" s="95">
        <v>7.6939475909290564</v>
      </c>
      <c r="DN17" s="95">
        <v>7.635930108712258</v>
      </c>
      <c r="DO17" s="95">
        <v>7.7322565219981545</v>
      </c>
      <c r="DP17" s="95">
        <v>6.9898886457243501</v>
      </c>
      <c r="DQ17" s="95">
        <v>6.0891934962046843</v>
      </c>
      <c r="DR17" s="95">
        <v>5.6404363817469934</v>
      </c>
    </row>
    <row r="18" spans="1:122" s="6" customFormat="1" x14ac:dyDescent="0.25">
      <c r="A18" s="6" t="s">
        <v>121</v>
      </c>
      <c r="B18" s="57" t="s">
        <v>158</v>
      </c>
      <c r="C18" s="52" t="s">
        <v>136</v>
      </c>
      <c r="D18" s="6" t="s">
        <v>142</v>
      </c>
      <c r="E18" s="6" t="s">
        <v>147</v>
      </c>
      <c r="F18" s="6" t="s">
        <v>152</v>
      </c>
      <c r="G18" s="6">
        <v>37980</v>
      </c>
      <c r="H18" s="49">
        <v>25658</v>
      </c>
      <c r="I18" s="50">
        <v>43276.67083333333</v>
      </c>
      <c r="J18" s="93"/>
      <c r="K18" s="93"/>
      <c r="L18" s="93"/>
      <c r="M18" s="93"/>
      <c r="N18" s="93"/>
      <c r="O18" s="93"/>
      <c r="P18" s="93"/>
      <c r="Q18" s="95">
        <v>5.0946935269428435</v>
      </c>
      <c r="R18" s="95">
        <v>6.0444347514473398</v>
      </c>
      <c r="S18" s="95">
        <v>4.9139435430382719</v>
      </c>
      <c r="T18" s="95">
        <v>1.7019181867496003</v>
      </c>
      <c r="U18" s="95">
        <v>1.3644564837531639</v>
      </c>
      <c r="V18" s="95">
        <v>-3.2335150707929103</v>
      </c>
      <c r="W18" s="95">
        <v>-4.1443542009258962</v>
      </c>
      <c r="X18" s="95">
        <v>0.34589552428844389</v>
      </c>
      <c r="Y18" s="95">
        <v>-0.35255964163369835</v>
      </c>
      <c r="Z18" s="95">
        <v>3.8246352422138385</v>
      </c>
      <c r="AA18" s="95">
        <v>4.5096456485898608</v>
      </c>
      <c r="AB18" s="95">
        <v>2.4097577069845362</v>
      </c>
      <c r="AC18" s="95">
        <v>1.6311982994319125</v>
      </c>
      <c r="AD18" s="95">
        <v>-0.79170718850843214</v>
      </c>
      <c r="AE18" s="95">
        <v>-1.4578624702983647</v>
      </c>
      <c r="AF18" s="95">
        <v>-2.1004366915762738</v>
      </c>
      <c r="AG18" s="321">
        <v>-0.84316932443044412</v>
      </c>
      <c r="AH18" s="95">
        <v>1.3021996046932667</v>
      </c>
      <c r="AI18" s="95">
        <v>2.7978983086854816</v>
      </c>
      <c r="AJ18" s="321">
        <v>3.6603339564555153</v>
      </c>
      <c r="AK18" s="95">
        <v>3.3642181574232759</v>
      </c>
      <c r="AL18" s="95">
        <v>2.1718060868854074</v>
      </c>
      <c r="AM18" s="95">
        <v>1.5704576968956669</v>
      </c>
      <c r="AN18" s="95">
        <v>1.8510079072183101</v>
      </c>
      <c r="AO18" s="95">
        <v>2.4102316703848006</v>
      </c>
      <c r="AP18" s="95">
        <v>3.4633455349312059</v>
      </c>
      <c r="AQ18" s="95">
        <v>4.2964901420244423</v>
      </c>
      <c r="AR18" s="95">
        <v>4.5890036679278179</v>
      </c>
      <c r="AS18" s="95">
        <v>3.2500231995788895</v>
      </c>
      <c r="AT18" s="95">
        <v>1.2128373475581433</v>
      </c>
      <c r="AU18" s="95">
        <v>-0.55677591190470777</v>
      </c>
      <c r="AV18" s="95">
        <v>-3.0784812962068053</v>
      </c>
      <c r="AW18" s="95">
        <v>-3.3851975450889333</v>
      </c>
      <c r="AX18" s="95">
        <v>-3.7898128858263211</v>
      </c>
      <c r="AY18" s="95">
        <v>-3.9207703048755072</v>
      </c>
      <c r="AZ18" s="95">
        <v>-1.9754909047034066</v>
      </c>
      <c r="BA18" s="95">
        <v>-0.88291058924606991</v>
      </c>
      <c r="BB18" s="95">
        <v>2.5427156151154229</v>
      </c>
      <c r="BC18" s="95">
        <v>4.5408244910311479</v>
      </c>
      <c r="BD18" s="95">
        <v>5.859913994045014</v>
      </c>
      <c r="BE18" s="95">
        <v>8.9239707874525536</v>
      </c>
      <c r="BF18" s="95">
        <v>7.6665639775370273</v>
      </c>
      <c r="BG18" s="95">
        <v>9.3046805438810782</v>
      </c>
      <c r="BH18" s="95">
        <v>10.573248267265274</v>
      </c>
      <c r="BI18" s="95">
        <v>10.622105538698863</v>
      </c>
      <c r="BJ18" s="95">
        <v>14.897406220068662</v>
      </c>
      <c r="BK18" s="95">
        <v>15.163387943282777</v>
      </c>
      <c r="BL18" s="95">
        <v>15.812435525851731</v>
      </c>
      <c r="BM18" s="95">
        <v>14.86599671474395</v>
      </c>
      <c r="BN18" s="95">
        <v>11.191097501506604</v>
      </c>
      <c r="BO18" s="95">
        <v>11.244847333861605</v>
      </c>
      <c r="BP18" s="95">
        <v>9.4196375071699805</v>
      </c>
      <c r="BQ18" s="95">
        <v>9.896717245334413</v>
      </c>
      <c r="BR18" s="95">
        <v>12.328739054165485</v>
      </c>
      <c r="BS18" s="95">
        <v>12.057843054839621</v>
      </c>
      <c r="BT18" s="95">
        <v>14.966853855338281</v>
      </c>
      <c r="BU18" s="95">
        <v>15.340694574197421</v>
      </c>
      <c r="BV18" s="95">
        <v>14.930981557407977</v>
      </c>
      <c r="BW18" s="95">
        <v>14.702642942348037</v>
      </c>
      <c r="BX18" s="95">
        <v>10.396322651890481</v>
      </c>
      <c r="BY18" s="95">
        <v>8.0327313375123985</v>
      </c>
      <c r="BZ18" s="95">
        <v>4.7096614109784722</v>
      </c>
      <c r="CA18" s="95">
        <v>2.8406083004361076</v>
      </c>
      <c r="CB18" s="95">
        <v>2.9469113126530102</v>
      </c>
      <c r="CC18" s="95">
        <v>2.1085277783192709</v>
      </c>
      <c r="CD18" s="95">
        <v>1.6505884689699597</v>
      </c>
      <c r="CE18" s="95">
        <v>6.1198628876899731E-2</v>
      </c>
      <c r="CF18" s="95">
        <v>-0.87025308113402255</v>
      </c>
      <c r="CG18" s="95">
        <v>-2.7337673062916843</v>
      </c>
      <c r="CH18" s="95">
        <v>-4.1696867801181297</v>
      </c>
      <c r="CI18" s="95">
        <v>-6.0812744110550518</v>
      </c>
      <c r="CJ18" s="95">
        <v>-7.283506293846874</v>
      </c>
      <c r="CK18" s="95">
        <v>-5.7939353850075195</v>
      </c>
      <c r="CL18" s="95">
        <v>-3.6481034952166174</v>
      </c>
      <c r="CM18" s="95">
        <v>0.3621474421640401</v>
      </c>
      <c r="CN18" s="95">
        <v>2.2538551840073771</v>
      </c>
      <c r="CO18" s="95">
        <v>2.6238685806243782</v>
      </c>
      <c r="CP18" s="95">
        <v>0.81705309809096893</v>
      </c>
      <c r="CQ18" s="95">
        <v>-1.5042677136535141</v>
      </c>
      <c r="CR18" s="95">
        <v>-3.0718876445526679</v>
      </c>
      <c r="CS18" s="95">
        <v>-5.0830909450967718</v>
      </c>
      <c r="CT18" s="95">
        <v>-4.5194188050101571</v>
      </c>
      <c r="CU18" s="95">
        <v>-3.1639269922748063</v>
      </c>
      <c r="CV18" s="95">
        <v>-1.4563208760724218</v>
      </c>
      <c r="CW18" s="95">
        <v>1.4111980515224889</v>
      </c>
      <c r="CX18" s="95">
        <v>2.6488658037719213</v>
      </c>
      <c r="CY18" s="95">
        <v>2.9725194594690598</v>
      </c>
      <c r="CZ18" s="95">
        <v>3.3619790233170148</v>
      </c>
      <c r="DA18" s="95">
        <v>2.8359198266508092</v>
      </c>
      <c r="DB18" s="95">
        <v>2.7613399748976319</v>
      </c>
      <c r="DC18" s="95">
        <v>1.9328038471737616</v>
      </c>
      <c r="DD18" s="95">
        <v>1.0219937455619454</v>
      </c>
      <c r="DE18" s="95">
        <v>0.38008976573038455</v>
      </c>
      <c r="DF18" s="95">
        <v>0.20955355259309308</v>
      </c>
      <c r="DG18" s="95">
        <v>0.74335491107626428</v>
      </c>
      <c r="DH18" s="95">
        <v>1.1494537432579663</v>
      </c>
      <c r="DI18" s="95">
        <v>1.291627264063492</v>
      </c>
      <c r="DJ18" s="95">
        <v>0.76549943025201561</v>
      </c>
      <c r="DK18" s="95">
        <v>0.35658107011949391</v>
      </c>
      <c r="DL18" s="95">
        <v>1.035625200898887E-2</v>
      </c>
      <c r="DM18" s="95">
        <v>0.8358555670149358</v>
      </c>
      <c r="DN18" s="95">
        <v>1.6434735203317075</v>
      </c>
      <c r="DO18" s="95">
        <v>2.3022593101656468</v>
      </c>
      <c r="DP18" s="95">
        <v>2.7317787464832066</v>
      </c>
      <c r="DQ18" s="95">
        <v>2.1603570026364909</v>
      </c>
      <c r="DR18" s="95">
        <v>1.5092107806029983E-2</v>
      </c>
    </row>
    <row r="19" spans="1:122" s="6" customFormat="1" x14ac:dyDescent="0.25">
      <c r="A19" s="6" t="s">
        <v>122</v>
      </c>
      <c r="B19" s="57" t="s">
        <v>159</v>
      </c>
      <c r="C19" s="52" t="s">
        <v>136</v>
      </c>
      <c r="D19" s="6" t="s">
        <v>142</v>
      </c>
      <c r="E19" s="6" t="s">
        <v>147</v>
      </c>
      <c r="F19" s="6" t="s">
        <v>152</v>
      </c>
      <c r="G19" s="6">
        <v>19820</v>
      </c>
      <c r="H19" s="49">
        <v>25658</v>
      </c>
      <c r="I19" s="50">
        <v>43276.67083333333</v>
      </c>
      <c r="J19" s="93"/>
      <c r="K19" s="93"/>
      <c r="L19" s="93"/>
      <c r="M19" s="93"/>
      <c r="N19" s="93"/>
      <c r="O19" s="93"/>
      <c r="P19" s="93"/>
      <c r="Q19" s="95">
        <v>6.1479152360585338</v>
      </c>
      <c r="R19" s="95">
        <v>6.2569412826197022</v>
      </c>
      <c r="S19" s="95">
        <v>5.8285226129232353</v>
      </c>
      <c r="T19" s="95">
        <v>5.4738899442632345</v>
      </c>
      <c r="U19" s="95">
        <v>4.9262587420649924</v>
      </c>
      <c r="V19" s="95">
        <v>4.3924569991481741</v>
      </c>
      <c r="W19" s="95">
        <v>4.1482840584858929</v>
      </c>
      <c r="X19" s="95">
        <v>3.9032456713596773</v>
      </c>
      <c r="Y19" s="95">
        <v>3.8876064913616553</v>
      </c>
      <c r="Z19" s="95">
        <v>4.1227958468309414</v>
      </c>
      <c r="AA19" s="95">
        <v>4.3785752492231396</v>
      </c>
      <c r="AB19" s="95">
        <v>4.8080600137162355</v>
      </c>
      <c r="AC19" s="95">
        <v>5.3337725240031144</v>
      </c>
      <c r="AD19" s="95">
        <v>5.9609160437319142</v>
      </c>
      <c r="AE19" s="95">
        <v>6.6949443810726592</v>
      </c>
      <c r="AF19" s="95">
        <v>7.3377463558055247</v>
      </c>
      <c r="AG19" s="321">
        <v>8.0892919538766339</v>
      </c>
      <c r="AH19" s="95">
        <v>8.4722781721632217</v>
      </c>
      <c r="AI19" s="95">
        <v>8.8198178593446244</v>
      </c>
      <c r="AJ19" s="321">
        <v>9.1481726486291777</v>
      </c>
      <c r="AK19" s="95">
        <v>9.2298135888904937</v>
      </c>
      <c r="AL19" s="95">
        <v>9.5066093223846018</v>
      </c>
      <c r="AM19" s="95">
        <v>9.5741030357636667</v>
      </c>
      <c r="AN19" s="95">
        <v>9.4095033682326594</v>
      </c>
      <c r="AO19" s="95">
        <v>9.2305479222598965</v>
      </c>
      <c r="AP19" s="95">
        <v>8.8547870866861373</v>
      </c>
      <c r="AQ19" s="95">
        <v>8.3574987575747279</v>
      </c>
      <c r="AR19" s="95">
        <v>8.0186566995831701</v>
      </c>
      <c r="AS19" s="95">
        <v>7.6697478518005759</v>
      </c>
      <c r="AT19" s="95">
        <v>7.4718070572088999</v>
      </c>
      <c r="AU19" s="95">
        <v>7.6163500346146256</v>
      </c>
      <c r="AV19" s="95">
        <v>7.8794365425166921</v>
      </c>
      <c r="AW19" s="95">
        <v>8.1949311304581514</v>
      </c>
      <c r="AX19" s="95">
        <v>8.6393906114551555</v>
      </c>
      <c r="AY19" s="95">
        <v>8.5308812697135785</v>
      </c>
      <c r="AZ19" s="95">
        <v>8.0119896047292247</v>
      </c>
      <c r="BA19" s="95">
        <v>7.4372008930515348</v>
      </c>
      <c r="BB19" s="95">
        <v>6.5505307337230283</v>
      </c>
      <c r="BC19" s="95">
        <v>6.3148735532997451</v>
      </c>
      <c r="BD19" s="95">
        <v>6.507625539133727</v>
      </c>
      <c r="BE19" s="95">
        <v>6.7197056918695512</v>
      </c>
      <c r="BF19" s="95">
        <v>6.9739144475128843</v>
      </c>
      <c r="BG19" s="95">
        <v>6.8939247414396858</v>
      </c>
      <c r="BH19" s="95">
        <v>6.5310809258715725</v>
      </c>
      <c r="BI19" s="95">
        <v>6.129243303951565</v>
      </c>
      <c r="BJ19" s="95">
        <v>5.6915452739643211</v>
      </c>
      <c r="BK19" s="95">
        <v>5.227806924349534</v>
      </c>
      <c r="BL19" s="95">
        <v>4.8175550620250061</v>
      </c>
      <c r="BM19" s="95">
        <v>4.6743048929667266</v>
      </c>
      <c r="BN19" s="95">
        <v>4.6564093827806863</v>
      </c>
      <c r="BO19" s="95">
        <v>4.6644352735608106</v>
      </c>
      <c r="BP19" s="95">
        <v>4.8815644884311631</v>
      </c>
      <c r="BQ19" s="95">
        <v>4.7493115665521692</v>
      </c>
      <c r="BR19" s="95">
        <v>4.5749992467317036</v>
      </c>
      <c r="BS19" s="95">
        <v>4.5354759943270748</v>
      </c>
      <c r="BT19" s="95">
        <v>4.3391797288402554</v>
      </c>
      <c r="BU19" s="95">
        <v>3.840392794581037</v>
      </c>
      <c r="BV19" s="95">
        <v>2.952166520907316</v>
      </c>
      <c r="BW19" s="95">
        <v>1.8777441976029632</v>
      </c>
      <c r="BX19" s="95">
        <v>0.70868941812363961</v>
      </c>
      <c r="BY19" s="95">
        <v>-0.30781927264632253</v>
      </c>
      <c r="BZ19" s="95">
        <v>-1.3960917834966335</v>
      </c>
      <c r="CA19" s="95">
        <v>-2.9559015519849781</v>
      </c>
      <c r="CB19" s="95">
        <v>-5.1849026285015274</v>
      </c>
      <c r="CC19" s="95">
        <v>-6.8356655072346353</v>
      </c>
      <c r="CD19" s="95">
        <v>-7.5993005023990188</v>
      </c>
      <c r="CE19" s="95">
        <v>-8.0730009568783618</v>
      </c>
      <c r="CF19" s="95">
        <v>-8.176810089501215</v>
      </c>
      <c r="CG19" s="95">
        <v>-9.8238187430659671</v>
      </c>
      <c r="CH19" s="95">
        <v>-12.160051122303015</v>
      </c>
      <c r="CI19" s="95">
        <v>-15.164105875965406</v>
      </c>
      <c r="CJ19" s="95">
        <v>-18.176931554570984</v>
      </c>
      <c r="CK19" s="95">
        <v>-19.546355726288219</v>
      </c>
      <c r="CL19" s="95">
        <v>-20.663696846530925</v>
      </c>
      <c r="CM19" s="95">
        <v>-19.917814335846511</v>
      </c>
      <c r="CN19" s="95">
        <v>-17.25347803605576</v>
      </c>
      <c r="CO19" s="95">
        <v>-14.148228731516749</v>
      </c>
      <c r="CP19" s="95">
        <v>-10.704388519831532</v>
      </c>
      <c r="CQ19" s="95">
        <v>-7.6694004862781329</v>
      </c>
      <c r="CR19" s="95">
        <v>-6.0101214114507755</v>
      </c>
      <c r="CS19" s="95">
        <v>-4.731297046578776</v>
      </c>
      <c r="CT19" s="95">
        <v>-3.3799464046829675</v>
      </c>
      <c r="CU19" s="95">
        <v>-2.152459211403833</v>
      </c>
      <c r="CV19" s="95">
        <v>-1.0757523700222318</v>
      </c>
      <c r="CW19" s="95">
        <v>-0.37031934393479826</v>
      </c>
      <c r="CX19" s="95">
        <v>1.1082046007278927</v>
      </c>
      <c r="CY19" s="95">
        <v>2.4585798925033915</v>
      </c>
      <c r="CZ19" s="95">
        <v>4.7978248010834053</v>
      </c>
      <c r="DA19" s="95">
        <v>7.8057549742490338</v>
      </c>
      <c r="DB19" s="95">
        <v>10.490047825630628</v>
      </c>
      <c r="DC19" s="95">
        <v>13.708141375698016</v>
      </c>
      <c r="DD19" s="95">
        <v>15.743240569145584</v>
      </c>
      <c r="DE19" s="95">
        <v>16.940792745503721</v>
      </c>
      <c r="DF19" s="95">
        <v>16.899466698678118</v>
      </c>
      <c r="DG19" s="95">
        <v>15.814828928641486</v>
      </c>
      <c r="DH19" s="95">
        <v>14.540219397260342</v>
      </c>
      <c r="DI19" s="95">
        <v>12.877163839091384</v>
      </c>
      <c r="DJ19" s="95">
        <v>11.536923573129494</v>
      </c>
      <c r="DK19" s="95">
        <v>9.9189557283481431</v>
      </c>
      <c r="DL19" s="95">
        <v>8.5058545969490496</v>
      </c>
      <c r="DM19" s="95">
        <v>7.7426678579029131</v>
      </c>
      <c r="DN19" s="95">
        <v>7.3787904996689804</v>
      </c>
      <c r="DO19" s="95">
        <v>7.6750984262739284</v>
      </c>
      <c r="DP19" s="95">
        <v>8.1984738852111185</v>
      </c>
      <c r="DQ19" s="95">
        <v>8.3448890805537452</v>
      </c>
      <c r="DR19" s="95">
        <v>8.1150544039839847</v>
      </c>
    </row>
    <row r="20" spans="1:122" s="6" customFormat="1" x14ac:dyDescent="0.25">
      <c r="A20" s="45" t="s">
        <v>123</v>
      </c>
      <c r="B20" s="56" t="s">
        <v>155</v>
      </c>
      <c r="C20" s="46" t="s">
        <v>137</v>
      </c>
      <c r="D20" s="8" t="s">
        <v>143</v>
      </c>
      <c r="E20" s="8" t="s">
        <v>147</v>
      </c>
      <c r="F20" s="8" t="s">
        <v>152</v>
      </c>
      <c r="G20" s="8">
        <v>35620</v>
      </c>
      <c r="H20" s="53">
        <v>29676</v>
      </c>
      <c r="I20" s="54">
        <v>43273.413888888892</v>
      </c>
      <c r="J20" s="93"/>
      <c r="K20" s="93"/>
      <c r="L20" s="93"/>
      <c r="M20" s="93"/>
      <c r="N20" s="93"/>
      <c r="O20" s="93"/>
      <c r="P20" s="93"/>
      <c r="Q20" s="94">
        <v>4.91527560960815</v>
      </c>
      <c r="R20" s="94">
        <v>8.7649535748691534</v>
      </c>
      <c r="S20" s="94">
        <v>5.8240099519830428</v>
      </c>
      <c r="T20" s="94">
        <v>5.8502309715376466</v>
      </c>
      <c r="U20" s="94">
        <v>10.036177628536441</v>
      </c>
      <c r="V20" s="94">
        <v>9.3347621327798631</v>
      </c>
      <c r="W20" s="94">
        <v>8.4990750091363498</v>
      </c>
      <c r="X20" s="94">
        <v>11.924471897778734</v>
      </c>
      <c r="Y20" s="94">
        <v>9.3475631144140277</v>
      </c>
      <c r="Z20" s="94">
        <v>10.555887796311971</v>
      </c>
      <c r="AA20" s="94">
        <v>15.438097216134283</v>
      </c>
      <c r="AB20" s="94">
        <v>9.9750282098608558</v>
      </c>
      <c r="AC20" s="94">
        <v>6.0512044624275054</v>
      </c>
      <c r="AD20" s="94">
        <v>2.3430375167998498</v>
      </c>
      <c r="AE20" s="94">
        <v>-2.841206250083018</v>
      </c>
      <c r="AF20" s="94">
        <v>-0.96971607059436804</v>
      </c>
      <c r="AG20" s="320">
        <v>4.6961402255918596</v>
      </c>
      <c r="AH20" s="94">
        <v>8.7544874514458559</v>
      </c>
      <c r="AI20" s="94">
        <v>14.869766221487296</v>
      </c>
      <c r="AJ20" s="94">
        <v>15.262060972946918</v>
      </c>
      <c r="AK20" s="94">
        <v>12.464728954991305</v>
      </c>
      <c r="AL20" s="94">
        <v>11.551921199088037</v>
      </c>
      <c r="AM20" s="94">
        <v>7.4992052548590191</v>
      </c>
      <c r="AN20" s="94">
        <v>7.663350122111261</v>
      </c>
      <c r="AO20" s="94">
        <v>7.8467182536712361</v>
      </c>
      <c r="AP20" s="94">
        <v>9.3967684272635648</v>
      </c>
      <c r="AQ20" s="94">
        <v>12.023536772091829</v>
      </c>
      <c r="AR20" s="94">
        <v>12.252217011774793</v>
      </c>
      <c r="AS20" s="94">
        <v>14.223851603775051</v>
      </c>
      <c r="AT20" s="94">
        <v>10.674007142976711</v>
      </c>
      <c r="AU20" s="94">
        <v>6.6963215470265656</v>
      </c>
      <c r="AV20" s="94">
        <v>5.8403966196885264</v>
      </c>
      <c r="AW20" s="94">
        <v>0.77287809561931264</v>
      </c>
      <c r="AX20" s="94">
        <v>0.46717532631523789</v>
      </c>
      <c r="AY20" s="94">
        <v>1.1539881123000624</v>
      </c>
      <c r="AZ20" s="94">
        <v>0.37550982285080514</v>
      </c>
      <c r="BA20" s="94">
        <v>2.9688809555053068</v>
      </c>
      <c r="BB20" s="94">
        <v>1.4682372028967732</v>
      </c>
      <c r="BC20" s="94">
        <v>0.97437830783104074</v>
      </c>
      <c r="BD20" s="94">
        <v>7.3382720401198309E-2</v>
      </c>
      <c r="BE20" s="94">
        <v>-1.5070692626733968</v>
      </c>
      <c r="BF20" s="94">
        <v>3.6036410147569469</v>
      </c>
      <c r="BG20" s="94">
        <v>5.8976574959890931</v>
      </c>
      <c r="BH20" s="94">
        <v>5.2734294719232047</v>
      </c>
      <c r="BI20" s="94">
        <v>6.5968751055987163</v>
      </c>
      <c r="BJ20" s="94">
        <v>2.3659289507959418</v>
      </c>
      <c r="BK20" s="94">
        <v>-0.80676408028906643</v>
      </c>
      <c r="BL20" s="94">
        <v>2.852444159387661</v>
      </c>
      <c r="BM20" s="94">
        <v>5.3980734413984681</v>
      </c>
      <c r="BN20" s="94">
        <v>6.941023518683032</v>
      </c>
      <c r="BO20" s="94">
        <v>12.919018795193177</v>
      </c>
      <c r="BP20" s="94">
        <v>11.372633078503389</v>
      </c>
      <c r="BQ20" s="94">
        <v>8.9989601395743595</v>
      </c>
      <c r="BR20" s="94">
        <v>9.2850137280258735</v>
      </c>
      <c r="BS20" s="94">
        <v>6.2264453671301938</v>
      </c>
      <c r="BT20" s="94">
        <v>6.9344481114802718</v>
      </c>
      <c r="BU20" s="94">
        <v>5.5545337238872126</v>
      </c>
      <c r="BV20" s="94">
        <v>4.9456009802695124</v>
      </c>
      <c r="BW20" s="94">
        <v>1.7271305355577162</v>
      </c>
      <c r="BX20" s="94">
        <v>-3.8762229700068991</v>
      </c>
      <c r="BY20" s="94">
        <v>-4.2523886228073353</v>
      </c>
      <c r="BZ20" s="94">
        <v>-9.9975203338193808</v>
      </c>
      <c r="CA20" s="94">
        <v>-15.094492310152477</v>
      </c>
      <c r="CB20" s="94">
        <v>-18.835286236791067</v>
      </c>
      <c r="CC20" s="94">
        <v>-27.262732666099694</v>
      </c>
      <c r="CD20" s="94">
        <v>-30.259961744192243</v>
      </c>
      <c r="CE20" s="94">
        <v>-29.226342539258198</v>
      </c>
      <c r="CF20" s="94">
        <v>-26.189273761446024</v>
      </c>
      <c r="CG20" s="94">
        <v>-21.041956695793505</v>
      </c>
      <c r="CH20" s="94">
        <v>-18.770265400007176</v>
      </c>
      <c r="CI20" s="94">
        <v>-16.965576607556315</v>
      </c>
      <c r="CJ20" s="94">
        <v>-12.779460768089439</v>
      </c>
      <c r="CK20" s="94">
        <v>-1.3214979242814762</v>
      </c>
      <c r="CL20" s="94">
        <v>12.250055617895809</v>
      </c>
      <c r="CM20" s="94">
        <v>23.990113432272459</v>
      </c>
      <c r="CN20" s="94">
        <v>16.859085731204889</v>
      </c>
      <c r="CO20" s="94">
        <v>2.349127939624148</v>
      </c>
      <c r="CP20" s="94">
        <v>-4.2466101773640323</v>
      </c>
      <c r="CQ20" s="94">
        <v>-14.595773776106039</v>
      </c>
      <c r="CR20" s="94">
        <v>-8.1301681379502959</v>
      </c>
      <c r="CS20" s="94">
        <v>-3.0742928315484157</v>
      </c>
      <c r="CT20" s="94">
        <v>-2.8113752623711763</v>
      </c>
      <c r="CU20" s="94">
        <v>4.6567595960865491</v>
      </c>
      <c r="CV20" s="94">
        <v>4.4325873338032773</v>
      </c>
      <c r="CW20" s="94">
        <v>7.4324709025953659</v>
      </c>
      <c r="CX20" s="94">
        <v>11.754210420722789</v>
      </c>
      <c r="CY20" s="94">
        <v>14.408009914822534</v>
      </c>
      <c r="CZ20" s="94">
        <v>18.50357146462326</v>
      </c>
      <c r="DA20" s="94">
        <v>20.544550661037782</v>
      </c>
      <c r="DB20" s="94">
        <v>16.28697713391772</v>
      </c>
      <c r="DC20" s="94">
        <v>10.619299628987646</v>
      </c>
      <c r="DD20" s="94">
        <v>3.3740302951403058</v>
      </c>
      <c r="DE20" s="94">
        <v>0.10753950464394471</v>
      </c>
      <c r="DF20" s="94">
        <v>1.7424566717483505</v>
      </c>
      <c r="DG20" s="94">
        <v>3.6938889658910679</v>
      </c>
      <c r="DH20" s="94">
        <v>6.2015716055642676</v>
      </c>
      <c r="DI20" s="94">
        <v>6.6782564446233232</v>
      </c>
      <c r="DJ20" s="94">
        <v>8.1272099969843676</v>
      </c>
      <c r="DK20" s="94">
        <v>10.380502520114792</v>
      </c>
      <c r="DL20" s="94">
        <v>9.8046591999702368</v>
      </c>
      <c r="DM20" s="94">
        <v>11.819541068783108</v>
      </c>
      <c r="DN20" s="94">
        <v>11.534506301041361</v>
      </c>
      <c r="DO20" s="94">
        <v>9.9300909402104445</v>
      </c>
      <c r="DP20" s="94">
        <v>8.4941510618011176</v>
      </c>
      <c r="DQ20" s="94">
        <v>6.1050102354731646</v>
      </c>
      <c r="DR20" s="94">
        <v>6.3465250454792734</v>
      </c>
    </row>
    <row r="21" spans="1:122" s="6" customFormat="1" x14ac:dyDescent="0.25">
      <c r="A21" s="8" t="s">
        <v>124</v>
      </c>
      <c r="B21" s="56" t="s">
        <v>156</v>
      </c>
      <c r="C21" s="46" t="s">
        <v>137</v>
      </c>
      <c r="D21" s="8" t="s">
        <v>143</v>
      </c>
      <c r="E21" s="8" t="s">
        <v>147</v>
      </c>
      <c r="F21" s="8" t="s">
        <v>152</v>
      </c>
      <c r="G21" s="8">
        <v>31080</v>
      </c>
      <c r="H21" s="53">
        <v>29676</v>
      </c>
      <c r="I21" s="54">
        <v>43273.413888888892</v>
      </c>
      <c r="J21" s="93"/>
      <c r="K21" s="93"/>
      <c r="L21" s="93"/>
      <c r="M21" s="93"/>
      <c r="N21" s="93"/>
      <c r="O21" s="93"/>
      <c r="P21" s="93"/>
      <c r="Q21" s="94">
        <v>3.8002712285836848</v>
      </c>
      <c r="R21" s="94">
        <v>13.757375209149606</v>
      </c>
      <c r="S21" s="94">
        <v>7.0319836407339533</v>
      </c>
      <c r="T21" s="94">
        <v>1.6471335039417228</v>
      </c>
      <c r="U21" s="94">
        <v>1.2045009236494548</v>
      </c>
      <c r="V21" s="94">
        <v>-2.8588726065714742</v>
      </c>
      <c r="W21" s="94">
        <v>-3.4440666672191735</v>
      </c>
      <c r="X21" s="94">
        <v>4.0706063077640495</v>
      </c>
      <c r="Y21" s="94">
        <v>4.0467485361365263</v>
      </c>
      <c r="Z21" s="94">
        <v>11.511296138537839</v>
      </c>
      <c r="AA21" s="94">
        <v>26.457530605477942</v>
      </c>
      <c r="AB21" s="94">
        <v>25.417635530907596</v>
      </c>
      <c r="AC21" s="94">
        <v>26.348343033010046</v>
      </c>
      <c r="AD21" s="94">
        <v>15.291746264102047</v>
      </c>
      <c r="AE21" s="94">
        <v>-0.19897168213256411</v>
      </c>
      <c r="AF21" s="94">
        <v>-3.3480121484053016</v>
      </c>
      <c r="AG21" s="320">
        <v>-1.2849331678122067</v>
      </c>
      <c r="AH21" s="94">
        <v>9.4834840946871246</v>
      </c>
      <c r="AI21" s="94">
        <v>24.644342463541818</v>
      </c>
      <c r="AJ21" s="94">
        <v>32.491827525050539</v>
      </c>
      <c r="AK21" s="94">
        <v>30.817962354405154</v>
      </c>
      <c r="AL21" s="94">
        <v>27.050826239774938</v>
      </c>
      <c r="AM21" s="94">
        <v>18.718307629750253</v>
      </c>
      <c r="AN21" s="94">
        <v>13.425884760079153</v>
      </c>
      <c r="AO21" s="94">
        <v>16.066540088616787</v>
      </c>
      <c r="AP21" s="94">
        <v>12.450006297523583</v>
      </c>
      <c r="AQ21" s="94">
        <v>14.337627803436643</v>
      </c>
      <c r="AR21" s="94">
        <v>14.553124403633142</v>
      </c>
      <c r="AS21" s="94">
        <v>7.8991210887782461</v>
      </c>
      <c r="AT21" s="94">
        <v>8.2133207435871274</v>
      </c>
      <c r="AU21" s="94">
        <v>6.226396022417096</v>
      </c>
      <c r="AV21" s="94">
        <v>5.7904376821938737</v>
      </c>
      <c r="AW21" s="94">
        <v>6.8254789579308932</v>
      </c>
      <c r="AX21" s="94">
        <v>6.4987460058006432</v>
      </c>
      <c r="AY21" s="94">
        <v>5.6732105859717041</v>
      </c>
      <c r="AZ21" s="94">
        <v>5.9839764884349771</v>
      </c>
      <c r="BA21" s="94">
        <v>8.081944842573332</v>
      </c>
      <c r="BB21" s="94">
        <v>8.0615873687941129</v>
      </c>
      <c r="BC21" s="94">
        <v>7.9122683299649115</v>
      </c>
      <c r="BD21" s="94">
        <v>5.0685140004319376</v>
      </c>
      <c r="BE21" s="94">
        <v>2.0301869997255726</v>
      </c>
      <c r="BF21" s="94">
        <v>3.8816118215310356</v>
      </c>
      <c r="BG21" s="94">
        <v>6.0547906096082755</v>
      </c>
      <c r="BH21" s="94">
        <v>6.3767571246739738</v>
      </c>
      <c r="BI21" s="94">
        <v>7.6270164128533295</v>
      </c>
      <c r="BJ21" s="94">
        <v>2.4025710261944329</v>
      </c>
      <c r="BK21" s="94">
        <v>-0.16516887261525334</v>
      </c>
      <c r="BL21" s="94">
        <v>3.9778607831192727</v>
      </c>
      <c r="BM21" s="94">
        <v>5.3959266854960894</v>
      </c>
      <c r="BN21" s="94">
        <v>8.3392863605210366</v>
      </c>
      <c r="BO21" s="94">
        <v>8.0952572227271649</v>
      </c>
      <c r="BP21" s="94">
        <v>0.86366707429802425</v>
      </c>
      <c r="BQ21" s="94">
        <v>-2.2336593399668891</v>
      </c>
      <c r="BR21" s="94">
        <v>-2.641545692700392</v>
      </c>
      <c r="BS21" s="94">
        <v>-1.9430492142984375</v>
      </c>
      <c r="BT21" s="94">
        <v>3.7109547697441467</v>
      </c>
      <c r="BU21" s="94">
        <v>3.5125330913561119</v>
      </c>
      <c r="BV21" s="94">
        <v>-0.84078974615086921</v>
      </c>
      <c r="BW21" s="94">
        <v>-5.6180831554786756</v>
      </c>
      <c r="BX21" s="94">
        <v>-13.965610782995835</v>
      </c>
      <c r="BY21" s="94">
        <v>-17.686337349359999</v>
      </c>
      <c r="BZ21" s="94">
        <v>-19.681053996073938</v>
      </c>
      <c r="CA21" s="94">
        <v>-23.862318206601202</v>
      </c>
      <c r="CB21" s="94">
        <v>-28.756044899125644</v>
      </c>
      <c r="CC21" s="94">
        <v>-35.417053763589969</v>
      </c>
      <c r="CD21" s="94">
        <v>-40.277800660639997</v>
      </c>
      <c r="CE21" s="94">
        <v>-34.396513834549467</v>
      </c>
      <c r="CF21" s="94">
        <v>-14.770899477684422</v>
      </c>
      <c r="CG21" s="94">
        <v>13.814665179248481</v>
      </c>
      <c r="CH21" s="94">
        <v>46.938005156462744</v>
      </c>
      <c r="CI21" s="94">
        <v>57.654250705612888</v>
      </c>
      <c r="CJ21" s="94">
        <v>43.18652648311987</v>
      </c>
      <c r="CK21" s="94">
        <v>30.212271944775416</v>
      </c>
      <c r="CL21" s="94">
        <v>18.592760741922369</v>
      </c>
      <c r="CM21" s="94">
        <v>12.526125724215756</v>
      </c>
      <c r="CN21" s="94">
        <v>5.3310292610197996</v>
      </c>
      <c r="CO21" s="94">
        <v>-3.5781006884088211</v>
      </c>
      <c r="CP21" s="94">
        <v>-6.2896403603819362</v>
      </c>
      <c r="CQ21" s="94">
        <v>-9.3934406600800902</v>
      </c>
      <c r="CR21" s="94">
        <v>-3.2871600440691333</v>
      </c>
      <c r="CS21" s="94">
        <v>3.9983575235640703</v>
      </c>
      <c r="CT21" s="94">
        <v>6.7602718107270299</v>
      </c>
      <c r="CU21" s="94">
        <v>12.353750897462207</v>
      </c>
      <c r="CV21" s="94">
        <v>10.937372667382974</v>
      </c>
      <c r="CW21" s="94">
        <v>11.3165692148796</v>
      </c>
      <c r="CX21" s="94">
        <v>10.29523968517451</v>
      </c>
      <c r="CY21" s="94">
        <v>7.0979885239018294</v>
      </c>
      <c r="CZ21" s="94">
        <v>4.8909098073693427</v>
      </c>
      <c r="DA21" s="94">
        <v>-1.8816416910463971</v>
      </c>
      <c r="DB21" s="94">
        <v>-7.2880713025230328</v>
      </c>
      <c r="DC21" s="94">
        <v>-10.968374278980491</v>
      </c>
      <c r="DD21" s="94">
        <v>-13.824762605405899</v>
      </c>
      <c r="DE21" s="94">
        <v>-11.936283213048778</v>
      </c>
      <c r="DF21" s="94">
        <v>-6.9546773365205068</v>
      </c>
      <c r="DG21" s="94">
        <v>-2.4216261241742609</v>
      </c>
      <c r="DH21" s="94">
        <v>2.0335473294060424</v>
      </c>
      <c r="DI21" s="94">
        <v>3.5420088812570181</v>
      </c>
      <c r="DJ21" s="94">
        <v>1.5931251857383402</v>
      </c>
      <c r="DK21" s="94">
        <v>-0.59633128473510311</v>
      </c>
      <c r="DL21" s="94">
        <v>-2.1273065801224544</v>
      </c>
      <c r="DM21" s="94">
        <v>-1.4127411927197433</v>
      </c>
      <c r="DN21" s="94">
        <v>1.6413463318899406</v>
      </c>
      <c r="DO21" s="94">
        <v>3.2771589118308104</v>
      </c>
      <c r="DP21" s="94">
        <v>1.8833893367173185</v>
      </c>
      <c r="DQ21" s="94">
        <v>-2.2310960147915577</v>
      </c>
      <c r="DR21" s="94">
        <v>-11.571096404033831</v>
      </c>
    </row>
    <row r="22" spans="1:122" s="6" customFormat="1" x14ac:dyDescent="0.25">
      <c r="A22" s="8" t="s">
        <v>125</v>
      </c>
      <c r="B22" s="56" t="s">
        <v>157</v>
      </c>
      <c r="C22" s="46" t="s">
        <v>137</v>
      </c>
      <c r="D22" s="8" t="s">
        <v>143</v>
      </c>
      <c r="E22" s="8" t="s">
        <v>147</v>
      </c>
      <c r="F22" s="8" t="s">
        <v>152</v>
      </c>
      <c r="G22" s="8">
        <v>16980</v>
      </c>
      <c r="H22" s="53">
        <v>29676</v>
      </c>
      <c r="I22" s="54">
        <v>43273.413194444445</v>
      </c>
      <c r="J22" s="93"/>
      <c r="K22" s="93"/>
      <c r="L22" s="93"/>
      <c r="M22" s="93"/>
      <c r="N22" s="93"/>
      <c r="O22" s="93"/>
      <c r="P22" s="93"/>
      <c r="Q22" s="94">
        <v>2.4547273986886884</v>
      </c>
      <c r="R22" s="94">
        <v>8.7508104710934749</v>
      </c>
      <c r="S22" s="94">
        <v>6.7251440049176718</v>
      </c>
      <c r="T22" s="94">
        <v>9.6915818515643437</v>
      </c>
      <c r="U22" s="94">
        <v>16.566938228849338</v>
      </c>
      <c r="V22" s="94">
        <v>13.584695783006968</v>
      </c>
      <c r="W22" s="94">
        <v>15.851419452164903</v>
      </c>
      <c r="X22" s="94">
        <v>14.755880837800603</v>
      </c>
      <c r="Y22" s="94">
        <v>9.7149089576481735</v>
      </c>
      <c r="Z22" s="94">
        <v>10.762870941679989</v>
      </c>
      <c r="AA22" s="94">
        <v>8.6568201420052766</v>
      </c>
      <c r="AB22" s="94">
        <v>6.5920659952292739</v>
      </c>
      <c r="AC22" s="94">
        <v>0.72303511952500898</v>
      </c>
      <c r="AD22" s="94">
        <v>-5.5002943194067502</v>
      </c>
      <c r="AE22" s="94">
        <v>-8.7805174889304691</v>
      </c>
      <c r="AF22" s="94">
        <v>-7.5192691072976992</v>
      </c>
      <c r="AG22" s="320">
        <v>-2.37429927330263</v>
      </c>
      <c r="AH22" s="94">
        <v>3.6455447019717315</v>
      </c>
      <c r="AI22" s="94">
        <v>11.009024171622988</v>
      </c>
      <c r="AJ22" s="94">
        <v>9.8991216034094656</v>
      </c>
      <c r="AK22" s="94">
        <v>8.0940782558373154</v>
      </c>
      <c r="AL22" s="94">
        <v>8.3661987500208532</v>
      </c>
      <c r="AM22" s="94">
        <v>3.912993121436767</v>
      </c>
      <c r="AN22" s="94">
        <v>5.3250342725771143</v>
      </c>
      <c r="AO22" s="94">
        <v>8.1966340439889507</v>
      </c>
      <c r="AP22" s="94">
        <v>10.55074244757151</v>
      </c>
      <c r="AQ22" s="94">
        <v>16.579489363444218</v>
      </c>
      <c r="AR22" s="94">
        <v>18.585856641278681</v>
      </c>
      <c r="AS22" s="94">
        <v>19.500737350262849</v>
      </c>
      <c r="AT22" s="94">
        <v>15.954841689122453</v>
      </c>
      <c r="AU22" s="94">
        <v>9.4468325407417169</v>
      </c>
      <c r="AV22" s="94">
        <v>5.7327537960479891</v>
      </c>
      <c r="AW22" s="94">
        <v>-0.48878669555825915</v>
      </c>
      <c r="AX22" s="94">
        <v>-1.6482462358414218</v>
      </c>
      <c r="AY22" s="94">
        <v>0.24046820086472087</v>
      </c>
      <c r="AZ22" s="94">
        <v>0.13779529802021148</v>
      </c>
      <c r="BA22" s="94">
        <v>2.6198728592905201</v>
      </c>
      <c r="BB22" s="94">
        <v>1.8861419255518974</v>
      </c>
      <c r="BC22" s="94">
        <v>0.60719972198083405</v>
      </c>
      <c r="BD22" s="94">
        <v>1.1299698760082182</v>
      </c>
      <c r="BE22" s="94">
        <v>1.9453202211848848</v>
      </c>
      <c r="BF22" s="94">
        <v>5.4374982618442473</v>
      </c>
      <c r="BG22" s="94">
        <v>6.1691277531960704</v>
      </c>
      <c r="BH22" s="94">
        <v>7.2513170811456167</v>
      </c>
      <c r="BI22" s="94">
        <v>9.2369134860408195</v>
      </c>
      <c r="BJ22" s="94">
        <v>7.6329785469930007</v>
      </c>
      <c r="BK22" s="94">
        <v>7.8276051593508518</v>
      </c>
      <c r="BL22" s="94">
        <v>8.6355794229785587</v>
      </c>
      <c r="BM22" s="94">
        <v>6.4170222574791618</v>
      </c>
      <c r="BN22" s="94">
        <v>6.1366786579104522</v>
      </c>
      <c r="BO22" s="94">
        <v>9.6167115610570182</v>
      </c>
      <c r="BP22" s="94">
        <v>9.3653908982209</v>
      </c>
      <c r="BQ22" s="94">
        <v>11.450559731488005</v>
      </c>
      <c r="BR22" s="94">
        <v>11.530891760380884</v>
      </c>
      <c r="BS22" s="94">
        <v>7.5633384707479543</v>
      </c>
      <c r="BT22" s="94">
        <v>7.288821356584446</v>
      </c>
      <c r="BU22" s="94">
        <v>6.0838450435555265</v>
      </c>
      <c r="BV22" s="94">
        <v>5.7725028563366685</v>
      </c>
      <c r="BW22" s="94">
        <v>3.7032316950190545</v>
      </c>
      <c r="BX22" s="94">
        <v>-2.5380194372403184</v>
      </c>
      <c r="BY22" s="94">
        <v>-9.3690421653730294</v>
      </c>
      <c r="BZ22" s="94">
        <v>-16.199595917457977</v>
      </c>
      <c r="CA22" s="94">
        <v>-21.509829751067038</v>
      </c>
      <c r="CB22" s="94">
        <v>-24.225905062691051</v>
      </c>
      <c r="CC22" s="94">
        <v>-28.718811579821775</v>
      </c>
      <c r="CD22" s="94">
        <v>-31.748633907605665</v>
      </c>
      <c r="CE22" s="94">
        <v>-34.117663282756318</v>
      </c>
      <c r="CF22" s="94">
        <v>-34.336549960022431</v>
      </c>
      <c r="CG22" s="94">
        <v>-31.920252330880821</v>
      </c>
      <c r="CH22" s="94">
        <v>-28.632500239228477</v>
      </c>
      <c r="CI22" s="94">
        <v>-23.171293130175698</v>
      </c>
      <c r="CJ22" s="94">
        <v>-14.993210246182226</v>
      </c>
      <c r="CK22" s="94">
        <v>3.5134025479332802</v>
      </c>
      <c r="CL22" s="94">
        <v>17.162950089763179</v>
      </c>
      <c r="CM22" s="94">
        <v>31.981756050398154</v>
      </c>
      <c r="CN22" s="94">
        <v>21.846478263281728</v>
      </c>
      <c r="CO22" s="94">
        <v>-0.82964197264186279</v>
      </c>
      <c r="CP22" s="94">
        <v>-7.4274020605208708</v>
      </c>
      <c r="CQ22" s="94">
        <v>-18.247169212722241</v>
      </c>
      <c r="CR22" s="94">
        <v>-7.4906822907719741</v>
      </c>
      <c r="CS22" s="94">
        <v>7.9790878305816211</v>
      </c>
      <c r="CT22" s="94">
        <v>15.526021136288829</v>
      </c>
      <c r="CU22" s="94">
        <v>28.376544976186697</v>
      </c>
      <c r="CV22" s="94">
        <v>28.141221760818841</v>
      </c>
      <c r="CW22" s="94">
        <v>28.570165985868307</v>
      </c>
      <c r="CX22" s="94">
        <v>30.984488172884404</v>
      </c>
      <c r="CY22" s="94">
        <v>32.762294889083414</v>
      </c>
      <c r="CZ22" s="94">
        <v>34.023467305341356</v>
      </c>
      <c r="DA22" s="94">
        <v>27.677310645718201</v>
      </c>
      <c r="DB22" s="94">
        <v>15.862474584905939</v>
      </c>
      <c r="DC22" s="94">
        <v>5.3787870255074388</v>
      </c>
      <c r="DD22" s="94">
        <v>-3.9527978375065729</v>
      </c>
      <c r="DE22" s="94">
        <v>-6.4508834445330692</v>
      </c>
      <c r="DF22" s="94">
        <v>-2.5369668197891011</v>
      </c>
      <c r="DG22" s="94">
        <v>2.0787089391840983</v>
      </c>
      <c r="DH22" s="94">
        <v>5.5210959516761138</v>
      </c>
      <c r="DI22" s="94">
        <v>6.9736112985005931</v>
      </c>
      <c r="DJ22" s="94">
        <v>6.1573059350548602</v>
      </c>
      <c r="DK22" s="94">
        <v>5.6567631541558088</v>
      </c>
      <c r="DL22" s="94">
        <v>5.8003829450394457</v>
      </c>
      <c r="DM22" s="94">
        <v>7.3125382954035656</v>
      </c>
      <c r="DN22" s="94">
        <v>5.8424476549422435</v>
      </c>
      <c r="DO22" s="94">
        <v>3.1849628179645117</v>
      </c>
      <c r="DP22" s="94">
        <v>1.7091126294733594</v>
      </c>
      <c r="DQ22" s="94">
        <v>3.1035225050927471</v>
      </c>
      <c r="DR22" s="94">
        <v>6.2606974417732779</v>
      </c>
    </row>
    <row r="23" spans="1:122" s="6" customFormat="1" x14ac:dyDescent="0.25">
      <c r="A23" s="8" t="s">
        <v>126</v>
      </c>
      <c r="B23" s="56" t="s">
        <v>158</v>
      </c>
      <c r="C23" s="46" t="s">
        <v>137</v>
      </c>
      <c r="D23" s="8" t="s">
        <v>143</v>
      </c>
      <c r="E23" s="8" t="s">
        <v>147</v>
      </c>
      <c r="F23" s="8" t="s">
        <v>152</v>
      </c>
      <c r="G23" s="8">
        <v>37980</v>
      </c>
      <c r="H23" s="53">
        <v>29676</v>
      </c>
      <c r="I23" s="54">
        <v>43273.413888888892</v>
      </c>
      <c r="J23" s="93"/>
      <c r="K23" s="93"/>
      <c r="L23" s="93"/>
      <c r="M23" s="93"/>
      <c r="N23" s="93"/>
      <c r="O23" s="93"/>
      <c r="P23" s="93"/>
      <c r="Q23" s="94">
        <v>1.3204939941875828</v>
      </c>
      <c r="R23" s="94">
        <v>7.3116723164711139</v>
      </c>
      <c r="S23" s="94">
        <v>10.464281066699657</v>
      </c>
      <c r="T23" s="94">
        <v>11.162779380630996</v>
      </c>
      <c r="U23" s="94">
        <v>15.190257348836891</v>
      </c>
      <c r="V23" s="94">
        <v>12.187968458814694</v>
      </c>
      <c r="W23" s="94">
        <v>10.23557801408082</v>
      </c>
      <c r="X23" s="94">
        <v>11.452323467068766</v>
      </c>
      <c r="Y23" s="94">
        <v>5.7976456219706973</v>
      </c>
      <c r="Z23" s="94">
        <v>7.786598189778891</v>
      </c>
      <c r="AA23" s="94">
        <v>8.1154862342006702</v>
      </c>
      <c r="AB23" s="94">
        <v>7.8541807560020658</v>
      </c>
      <c r="AC23" s="94">
        <v>3.5903454693212362</v>
      </c>
      <c r="AD23" s="94">
        <v>-0.79399796744124473</v>
      </c>
      <c r="AE23" s="94">
        <v>-2.0958717095092236</v>
      </c>
      <c r="AF23" s="94">
        <v>-2.603532706110526</v>
      </c>
      <c r="AG23" s="320">
        <v>6.5847648768107616</v>
      </c>
      <c r="AH23" s="94">
        <v>10.756928804511997</v>
      </c>
      <c r="AI23" s="94">
        <v>18.273253509995556</v>
      </c>
      <c r="AJ23" s="94">
        <v>11.756571358693526</v>
      </c>
      <c r="AK23" s="94">
        <v>2.2776923485487721</v>
      </c>
      <c r="AL23" s="94">
        <v>-0.54952865901578662</v>
      </c>
      <c r="AM23" s="94">
        <v>-10.654085344444582</v>
      </c>
      <c r="AN23" s="94">
        <v>-4.9458283007994099</v>
      </c>
      <c r="AO23" s="94">
        <v>0.12919773940345208</v>
      </c>
      <c r="AP23" s="94">
        <v>3.7531100475376347</v>
      </c>
      <c r="AQ23" s="94">
        <v>9.7930755096424829</v>
      </c>
      <c r="AR23" s="94">
        <v>6.9798074002211958</v>
      </c>
      <c r="AS23" s="94">
        <v>4.4128373003423427</v>
      </c>
      <c r="AT23" s="94">
        <v>-0.25477578066268008</v>
      </c>
      <c r="AU23" s="94">
        <v>-0.47159608776314715</v>
      </c>
      <c r="AV23" s="94">
        <v>0.3292716994610605</v>
      </c>
      <c r="AW23" s="94">
        <v>-1.0379536239590874</v>
      </c>
      <c r="AX23" s="94">
        <v>0.72403197594213942</v>
      </c>
      <c r="AY23" s="94">
        <v>-0.25153789110710156</v>
      </c>
      <c r="AZ23" s="94">
        <v>-0.12563819369328547</v>
      </c>
      <c r="BA23" s="94">
        <v>3.6998537336422403</v>
      </c>
      <c r="BB23" s="94">
        <v>4.2070142748877331</v>
      </c>
      <c r="BC23" s="94">
        <v>4.1384042344480028</v>
      </c>
      <c r="BD23" s="94">
        <v>3.002241700517422</v>
      </c>
      <c r="BE23" s="94">
        <v>1.320707719239393</v>
      </c>
      <c r="BF23" s="94">
        <v>4.0561694743124166</v>
      </c>
      <c r="BG23" s="94">
        <v>6.5152348747445572</v>
      </c>
      <c r="BH23" s="94">
        <v>6.3621646447481748</v>
      </c>
      <c r="BI23" s="94">
        <v>7.3741679760442267</v>
      </c>
      <c r="BJ23" s="94">
        <v>4.839250474389897</v>
      </c>
      <c r="BK23" s="94">
        <v>3.3486400695080696</v>
      </c>
      <c r="BL23" s="94">
        <v>9.6595818851889508</v>
      </c>
      <c r="BM23" s="94">
        <v>11.41145305860633</v>
      </c>
      <c r="BN23" s="94">
        <v>13.479473726399394</v>
      </c>
      <c r="BO23" s="94">
        <v>16.620039834486629</v>
      </c>
      <c r="BP23" s="94">
        <v>12.118185134092794</v>
      </c>
      <c r="BQ23" s="94">
        <v>11.34641672694358</v>
      </c>
      <c r="BR23" s="94">
        <v>8.5138227845217855</v>
      </c>
      <c r="BS23" s="94">
        <v>6.5701145295156209</v>
      </c>
      <c r="BT23" s="94">
        <v>7.0314615104705744</v>
      </c>
      <c r="BU23" s="94">
        <v>5.5741682674369617</v>
      </c>
      <c r="BV23" s="94">
        <v>5.4979785997944495</v>
      </c>
      <c r="BW23" s="94">
        <v>2.5946398374710071</v>
      </c>
      <c r="BX23" s="94">
        <v>-3.5098593875983499</v>
      </c>
      <c r="BY23" s="94">
        <v>-6.597077106656708</v>
      </c>
      <c r="BZ23" s="94">
        <v>-9.9535074836936523</v>
      </c>
      <c r="CA23" s="94">
        <v>-15.230095745748805</v>
      </c>
      <c r="CB23" s="94">
        <v>-17.3164975353728</v>
      </c>
      <c r="CC23" s="94">
        <v>-23.03967855029639</v>
      </c>
      <c r="CD23" s="94">
        <v>-25.683438164337772</v>
      </c>
      <c r="CE23" s="94">
        <v>-24.619087711683189</v>
      </c>
      <c r="CF23" s="94">
        <v>-23.842639736407385</v>
      </c>
      <c r="CG23" s="94">
        <v>-21.954207369278517</v>
      </c>
      <c r="CH23" s="94">
        <v>-22.311987378243092</v>
      </c>
      <c r="CI23" s="94">
        <v>-21.689659892886048</v>
      </c>
      <c r="CJ23" s="94">
        <v>-15.889682499925353</v>
      </c>
      <c r="CK23" s="94">
        <v>-2.9236830647551315</v>
      </c>
      <c r="CL23" s="94">
        <v>7.3979128678751715</v>
      </c>
      <c r="CM23" s="94">
        <v>18.826961058089665</v>
      </c>
      <c r="CN23" s="94">
        <v>8.4580734757099965</v>
      </c>
      <c r="CO23" s="94">
        <v>-6.9354314220884588</v>
      </c>
      <c r="CP23" s="94">
        <v>-10.881002651226515</v>
      </c>
      <c r="CQ23" s="94">
        <v>-21.437038647679497</v>
      </c>
      <c r="CR23" s="94">
        <v>-11.48932854611734</v>
      </c>
      <c r="CS23" s="94">
        <v>-1.3190153525822312</v>
      </c>
      <c r="CT23" s="94">
        <v>5.1218756505933429</v>
      </c>
      <c r="CU23" s="94">
        <v>18.496049282088698</v>
      </c>
      <c r="CV23" s="94">
        <v>17.328287244970433</v>
      </c>
      <c r="CW23" s="94">
        <v>18.891354310554657</v>
      </c>
      <c r="CX23" s="94">
        <v>18.121023876884205</v>
      </c>
      <c r="CY23" s="94">
        <v>17.195643451466594</v>
      </c>
      <c r="CZ23" s="94">
        <v>17.958090945155973</v>
      </c>
      <c r="DA23" s="94">
        <v>13.817090140418619</v>
      </c>
      <c r="DB23" s="94">
        <v>7.4959209135372147</v>
      </c>
      <c r="DC23" s="94">
        <v>2.0544990710805444</v>
      </c>
      <c r="DD23" s="94">
        <v>-1.9291085596469904</v>
      </c>
      <c r="DE23" s="94">
        <v>0.49635396419713984</v>
      </c>
      <c r="DF23" s="94">
        <v>5.9063402507906293</v>
      </c>
      <c r="DG23" s="94">
        <v>11.763436559380146</v>
      </c>
      <c r="DH23" s="94">
        <v>15.195222967530778</v>
      </c>
      <c r="DI23" s="94">
        <v>13.662097491587865</v>
      </c>
      <c r="DJ23" s="94">
        <v>13.627552209500632</v>
      </c>
      <c r="DK23" s="94">
        <v>13.324862366123755</v>
      </c>
      <c r="DL23" s="94">
        <v>10.456827827503165</v>
      </c>
      <c r="DM23" s="94">
        <v>11.93640562920457</v>
      </c>
      <c r="DN23" s="94">
        <v>11.166588351922014</v>
      </c>
      <c r="DO23" s="94">
        <v>7.1538433143743667</v>
      </c>
      <c r="DP23" s="94">
        <v>5.7273795629742086</v>
      </c>
      <c r="DQ23" s="94">
        <v>0.86563778186745444</v>
      </c>
      <c r="DR23" s="94">
        <v>-2.8966351308295515</v>
      </c>
    </row>
    <row r="24" spans="1:122" s="6" customFormat="1" x14ac:dyDescent="0.25">
      <c r="A24" s="8" t="s">
        <v>127</v>
      </c>
      <c r="B24" s="56" t="s">
        <v>159</v>
      </c>
      <c r="C24" s="46" t="s">
        <v>137</v>
      </c>
      <c r="D24" s="8" t="s">
        <v>143</v>
      </c>
      <c r="E24" s="8" t="s">
        <v>147</v>
      </c>
      <c r="F24" s="8" t="s">
        <v>152</v>
      </c>
      <c r="G24" s="8">
        <v>19820</v>
      </c>
      <c r="H24" s="53">
        <v>29676</v>
      </c>
      <c r="I24" s="54">
        <v>43273.413194444445</v>
      </c>
      <c r="J24" s="93"/>
      <c r="K24" s="93"/>
      <c r="L24" s="93"/>
      <c r="M24" s="93"/>
      <c r="N24" s="93"/>
      <c r="O24" s="93"/>
      <c r="P24" s="93"/>
      <c r="Q24" s="94">
        <v>4.4455068456339317</v>
      </c>
      <c r="R24" s="94">
        <v>10.372345417570807</v>
      </c>
      <c r="S24" s="94">
        <v>7.9551714605761843</v>
      </c>
      <c r="T24" s="94">
        <v>11.334446006500128</v>
      </c>
      <c r="U24" s="94">
        <v>14.95020798952342</v>
      </c>
      <c r="V24" s="94">
        <v>8.5500878656751453</v>
      </c>
      <c r="W24" s="94">
        <v>7.0054208750520512</v>
      </c>
      <c r="X24" s="94">
        <v>2.0569514603117858</v>
      </c>
      <c r="Y24" s="94">
        <v>-0.68562291346475046</v>
      </c>
      <c r="Z24" s="94">
        <v>3.5904361989037383</v>
      </c>
      <c r="AA24" s="94">
        <v>10.26920085622322</v>
      </c>
      <c r="AB24" s="94">
        <v>10.692088878930901</v>
      </c>
      <c r="AC24" s="94">
        <v>4.7199808819215017</v>
      </c>
      <c r="AD24" s="94">
        <v>0.15535735228145706</v>
      </c>
      <c r="AE24" s="94">
        <v>-6.3002684301310437</v>
      </c>
      <c r="AF24" s="94">
        <v>-5.1043063323534454</v>
      </c>
      <c r="AG24" s="320">
        <v>0.56673366337989217</v>
      </c>
      <c r="AH24" s="94">
        <v>5.1331876868193449</v>
      </c>
      <c r="AI24" s="94">
        <v>8.3106239053614104</v>
      </c>
      <c r="AJ24" s="94">
        <v>7.5402496746003331</v>
      </c>
      <c r="AK24" s="94">
        <v>4.477760604839113</v>
      </c>
      <c r="AL24" s="94">
        <v>2.1069503971917407</v>
      </c>
      <c r="AM24" s="94">
        <v>1.0921212831062257</v>
      </c>
      <c r="AN24" s="94">
        <v>1.0552303845168847</v>
      </c>
      <c r="AO24" s="94">
        <v>3.7912471276108541</v>
      </c>
      <c r="AP24" s="94">
        <v>6.1133043608331308</v>
      </c>
      <c r="AQ24" s="94">
        <v>10.538246069750217</v>
      </c>
      <c r="AR24" s="94">
        <v>14.315256312540061</v>
      </c>
      <c r="AS24" s="94">
        <v>13.974483471774313</v>
      </c>
      <c r="AT24" s="94">
        <v>10.32478394294051</v>
      </c>
      <c r="AU24" s="94">
        <v>5.8131615375863808</v>
      </c>
      <c r="AV24" s="94">
        <v>1.1670576431585256</v>
      </c>
      <c r="AW24" s="94">
        <v>-2.9278579087340075</v>
      </c>
      <c r="AX24" s="94">
        <v>-0.96866919382081262</v>
      </c>
      <c r="AY24" s="94">
        <v>-3.8442032341388472</v>
      </c>
      <c r="AZ24" s="94">
        <v>-5.8093946615796375</v>
      </c>
      <c r="BA24" s="94">
        <v>-4.7798361153755327</v>
      </c>
      <c r="BB24" s="94">
        <v>-6.6154210649021827</v>
      </c>
      <c r="BC24" s="94">
        <v>-5.9637623514556255</v>
      </c>
      <c r="BD24" s="94">
        <v>-2.753780178770489</v>
      </c>
      <c r="BE24" s="94">
        <v>-1.762861381494794</v>
      </c>
      <c r="BF24" s="94">
        <v>0.5449542939588693</v>
      </c>
      <c r="BG24" s="94">
        <v>7.3636114435134168</v>
      </c>
      <c r="BH24" s="94">
        <v>5.0527576104849592</v>
      </c>
      <c r="BI24" s="94">
        <v>6.1850493650288287</v>
      </c>
      <c r="BJ24" s="94">
        <v>4.5541802824674447</v>
      </c>
      <c r="BK24" s="94">
        <v>-0.50579592288444908</v>
      </c>
      <c r="BL24" s="94">
        <v>5.5374774873484442</v>
      </c>
      <c r="BM24" s="94">
        <v>7.5483773180348352</v>
      </c>
      <c r="BN24" s="94">
        <v>5.5605848527060902</v>
      </c>
      <c r="BO24" s="94">
        <v>8.5054666690105094</v>
      </c>
      <c r="BP24" s="94">
        <v>3.3260725910533</v>
      </c>
      <c r="BQ24" s="94">
        <v>-1.9167453128901317</v>
      </c>
      <c r="BR24" s="94">
        <v>0.23674189400884907</v>
      </c>
      <c r="BS24" s="94">
        <v>-3.8440219757340071</v>
      </c>
      <c r="BT24" s="94">
        <v>-3.4506315995307761</v>
      </c>
      <c r="BU24" s="94">
        <v>-4.5050511940949693</v>
      </c>
      <c r="BV24" s="94">
        <v>-7.7812905655123288</v>
      </c>
      <c r="BW24" s="94">
        <v>-10.809911931435533</v>
      </c>
      <c r="BX24" s="94">
        <v>-17.082988369216665</v>
      </c>
      <c r="BY24" s="94">
        <v>-15.731526239241363</v>
      </c>
      <c r="BZ24" s="94">
        <v>-14.611406081547685</v>
      </c>
      <c r="CA24" s="94">
        <v>-13.978440377591483</v>
      </c>
      <c r="CB24" s="94">
        <v>-8.5502807362269415</v>
      </c>
      <c r="CC24" s="94">
        <v>-13.260551559413681</v>
      </c>
      <c r="CD24" s="94">
        <v>-15.728784492889652</v>
      </c>
      <c r="CE24" s="94">
        <v>-11.437197792776395</v>
      </c>
      <c r="CF24" s="94">
        <v>-11.00569710629798</v>
      </c>
      <c r="CG24" s="94">
        <v>-1.2850112799901865</v>
      </c>
      <c r="CH24" s="94">
        <v>6.2455163021135203</v>
      </c>
      <c r="CI24" s="94">
        <v>8.3413781938973148</v>
      </c>
      <c r="CJ24" s="94">
        <v>12.622666551305642</v>
      </c>
      <c r="CK24" s="94">
        <v>16.108616303231027</v>
      </c>
      <c r="CL24" s="94">
        <v>18.934509409487731</v>
      </c>
      <c r="CM24" s="94">
        <v>23.078964881326186</v>
      </c>
      <c r="CN24" s="94">
        <v>17.125790017339487</v>
      </c>
      <c r="CO24" s="94">
        <v>4.6947657108551279</v>
      </c>
      <c r="CP24" s="94">
        <v>0.82251108503284753</v>
      </c>
      <c r="CQ24" s="94">
        <v>-5.6975083303525773</v>
      </c>
      <c r="CR24" s="94">
        <v>1.4514428437731133</v>
      </c>
      <c r="CS24" s="94">
        <v>10.701253312065827</v>
      </c>
      <c r="CT24" s="94">
        <v>12.668603531306985</v>
      </c>
      <c r="CU24" s="94">
        <v>18.266252856116921</v>
      </c>
      <c r="CV24" s="94">
        <v>16.95948544168429</v>
      </c>
      <c r="CW24" s="94">
        <v>19.706647270572237</v>
      </c>
      <c r="CX24" s="94">
        <v>18.340501622122801</v>
      </c>
      <c r="CY24" s="94">
        <v>15.462643526807396</v>
      </c>
      <c r="CZ24" s="94">
        <v>11.130289589187548</v>
      </c>
      <c r="DA24" s="94">
        <v>2.6063704303639468</v>
      </c>
      <c r="DB24" s="94">
        <v>-2.5954830476191022</v>
      </c>
      <c r="DC24" s="94">
        <v>-7.1673177371418886</v>
      </c>
      <c r="DD24" s="94">
        <v>-8.9899206940800926</v>
      </c>
      <c r="DE24" s="94">
        <v>-8.0531928390758374</v>
      </c>
      <c r="DF24" s="94">
        <v>-5.4431736381569324</v>
      </c>
      <c r="DG24" s="94">
        <v>-1.2019800128582276</v>
      </c>
      <c r="DH24" s="94">
        <v>1.3540678500633809</v>
      </c>
      <c r="DI24" s="94">
        <v>1.0172777335053975</v>
      </c>
      <c r="DJ24" s="94">
        <v>2.5680822973182038</v>
      </c>
      <c r="DK24" s="94">
        <v>2.2881088914347716</v>
      </c>
      <c r="DL24" s="94">
        <v>1.0517729271222387</v>
      </c>
      <c r="DM24" s="94">
        <v>3.5745105767267202</v>
      </c>
      <c r="DN24" s="94">
        <v>6.0151756160950365</v>
      </c>
      <c r="DO24" s="94">
        <v>6.2856646700021086</v>
      </c>
      <c r="DP24" s="94">
        <v>7.3946236475839768</v>
      </c>
      <c r="DQ24" s="94">
        <v>5.3650762516597466</v>
      </c>
      <c r="DR24" s="94">
        <v>-2.2055594623909047</v>
      </c>
    </row>
    <row r="25" spans="1:122" s="6" customFormat="1" x14ac:dyDescent="0.25">
      <c r="A25" s="6" t="s">
        <v>128</v>
      </c>
      <c r="B25" s="57" t="s">
        <v>155</v>
      </c>
      <c r="C25" s="52" t="s">
        <v>138</v>
      </c>
      <c r="D25" s="6" t="s">
        <v>144</v>
      </c>
      <c r="E25" s="6" t="s">
        <v>148</v>
      </c>
      <c r="F25" s="6" t="s">
        <v>152</v>
      </c>
      <c r="G25" s="6">
        <v>35620</v>
      </c>
      <c r="H25" s="49">
        <v>30041</v>
      </c>
      <c r="I25" s="50">
        <v>43282.021527777775</v>
      </c>
      <c r="J25" s="93"/>
      <c r="K25" s="93"/>
      <c r="L25" s="93"/>
      <c r="M25" s="93"/>
      <c r="N25" s="93"/>
      <c r="O25" s="93"/>
      <c r="P25" s="93"/>
      <c r="Q25" s="96">
        <v>-5.8075504876054929</v>
      </c>
      <c r="R25" s="96">
        <v>28.096501726818147</v>
      </c>
      <c r="S25" s="96">
        <v>27.823239863018401</v>
      </c>
      <c r="T25" s="96">
        <v>26.317800946473536</v>
      </c>
      <c r="U25" s="96">
        <v>20.392558429333072</v>
      </c>
      <c r="V25" s="96">
        <v>0.62842441946165284</v>
      </c>
      <c r="W25" s="96">
        <v>1.878574074354769</v>
      </c>
      <c r="X25" s="96">
        <v>6.8142432873649126</v>
      </c>
      <c r="Y25" s="96">
        <v>11.260567972384941</v>
      </c>
      <c r="Z25" s="96">
        <v>17.381044560202845</v>
      </c>
      <c r="AA25" s="96">
        <v>19.013354263889077</v>
      </c>
      <c r="AB25" s="96">
        <v>12.372757386417693</v>
      </c>
      <c r="AC25" s="96">
        <v>9.6580937484717833</v>
      </c>
      <c r="AD25" s="96">
        <v>14.423158844890416</v>
      </c>
      <c r="AE25" s="96">
        <v>5.3236833942902173</v>
      </c>
      <c r="AF25" s="96">
        <v>1.1873733146948102</v>
      </c>
      <c r="AG25" s="322">
        <v>-7.5255373614580856</v>
      </c>
      <c r="AH25" s="96">
        <v>-13.096162551711519</v>
      </c>
      <c r="AI25" s="96">
        <v>-6.2324412646062592</v>
      </c>
      <c r="AJ25" s="96">
        <v>1.1450130664452218</v>
      </c>
      <c r="AK25" s="96">
        <v>16.261125351129486</v>
      </c>
      <c r="AL25" s="96">
        <v>24.266160268344226</v>
      </c>
      <c r="AM25" s="96">
        <v>21.515258949100584</v>
      </c>
      <c r="AN25" s="96">
        <v>17.774900063304276</v>
      </c>
      <c r="AO25" s="96">
        <v>11.791255808387291</v>
      </c>
      <c r="AP25" s="96">
        <v>9.1727830610824448</v>
      </c>
      <c r="AQ25" s="96">
        <v>9.2279880131299556</v>
      </c>
      <c r="AR25" s="96">
        <v>9.3261006028720406</v>
      </c>
      <c r="AS25" s="96">
        <v>10.768046598322867</v>
      </c>
      <c r="AT25" s="96">
        <v>9.0743294000742889</v>
      </c>
      <c r="AU25" s="96">
        <v>9.1279414910984791</v>
      </c>
      <c r="AV25" s="96">
        <v>9.5729850221235502</v>
      </c>
      <c r="AW25" s="96">
        <v>4.6826406057042878</v>
      </c>
      <c r="AX25" s="96">
        <v>1.3421614835569211</v>
      </c>
      <c r="AY25" s="96">
        <v>-0.17403756626836975</v>
      </c>
      <c r="AZ25" s="96">
        <v>-4.9705221546636364</v>
      </c>
      <c r="BA25" s="96">
        <v>-1.5596643166730249</v>
      </c>
      <c r="BB25" s="96">
        <v>-3.4568760381816039</v>
      </c>
      <c r="BC25" s="96">
        <v>-8.9371052502295978</v>
      </c>
      <c r="BD25" s="96">
        <v>-7.5931711612952393</v>
      </c>
      <c r="BE25" s="96">
        <v>-15.455752689252575</v>
      </c>
      <c r="BF25" s="96">
        <v>-10.079922479756362</v>
      </c>
      <c r="BG25" s="96">
        <v>-4.1277577616430055</v>
      </c>
      <c r="BH25" s="96">
        <v>-5.337253190391249</v>
      </c>
      <c r="BI25" s="96">
        <v>0.25824304144411231</v>
      </c>
      <c r="BJ25" s="96">
        <v>-7.4617028211898457</v>
      </c>
      <c r="BK25" s="96">
        <v>-11.078237394371834</v>
      </c>
      <c r="BL25" s="96">
        <v>-8.3233682618227824</v>
      </c>
      <c r="BM25" s="96">
        <v>-4.8041494071359248</v>
      </c>
      <c r="BN25" s="96">
        <v>2.330937769084112</v>
      </c>
      <c r="BO25" s="96">
        <v>8.7353433383814529</v>
      </c>
      <c r="BP25" s="96">
        <v>10.359370884761404</v>
      </c>
      <c r="BQ25" s="96">
        <v>8.8125215629794607</v>
      </c>
      <c r="BR25" s="96">
        <v>14.37348164248421</v>
      </c>
      <c r="BS25" s="96">
        <v>15.294567614494381</v>
      </c>
      <c r="BT25" s="96">
        <v>19.710334451119227</v>
      </c>
      <c r="BU25" s="96">
        <v>22.227268818383273</v>
      </c>
      <c r="BV25" s="96">
        <v>16.354805969109407</v>
      </c>
      <c r="BW25" s="96">
        <v>9.0808183557302211</v>
      </c>
      <c r="BX25" s="96">
        <v>-2.8670574663149742</v>
      </c>
      <c r="BY25" s="96">
        <v>-12.977333583165777</v>
      </c>
      <c r="BZ25" s="96">
        <v>-22.861240423472822</v>
      </c>
      <c r="CA25" s="96">
        <v>-24.917784021428677</v>
      </c>
      <c r="CB25" s="96">
        <v>-26.964844508001107</v>
      </c>
      <c r="CC25" s="96">
        <v>-25.204424716483032</v>
      </c>
      <c r="CD25" s="96">
        <v>-21.999964330069581</v>
      </c>
      <c r="CE25" s="96">
        <v>-27.018732661921526</v>
      </c>
      <c r="CF25" s="96">
        <v>-24.932231404556195</v>
      </c>
      <c r="CG25" s="96">
        <v>-29.410964215322764</v>
      </c>
      <c r="CH25" s="96">
        <v>-37.852731138649517</v>
      </c>
      <c r="CI25" s="96">
        <v>-38.323132438350235</v>
      </c>
      <c r="CJ25" s="96">
        <v>-40.559258268767159</v>
      </c>
      <c r="CK25" s="96">
        <v>-35.691474554312215</v>
      </c>
      <c r="CL25" s="96">
        <v>-12.01075581103165</v>
      </c>
      <c r="CM25" s="96">
        <v>6.4135873189105075</v>
      </c>
      <c r="CN25" s="96">
        <v>19.17590894978699</v>
      </c>
      <c r="CO25" s="96">
        <v>25.757251192986395</v>
      </c>
      <c r="CP25" s="96">
        <v>2.7631663132338984</v>
      </c>
      <c r="CQ25" s="96">
        <v>-7.4734406527014876</v>
      </c>
      <c r="CR25" s="96">
        <v>-13.124117854592084</v>
      </c>
      <c r="CS25" s="96">
        <v>-14.355876702379971</v>
      </c>
      <c r="CT25" s="96">
        <v>-2.7525547261529963</v>
      </c>
      <c r="CU25" s="96">
        <v>6.2583931881572585</v>
      </c>
      <c r="CV25" s="96">
        <v>16.527917741818694</v>
      </c>
      <c r="CW25" s="96">
        <v>17.193658187675503</v>
      </c>
      <c r="CX25" s="96">
        <v>17.950699555954248</v>
      </c>
      <c r="CY25" s="96">
        <v>20.699864555759127</v>
      </c>
      <c r="CZ25" s="96">
        <v>28.039159904285636</v>
      </c>
      <c r="DA25" s="96">
        <v>41.681029379548249</v>
      </c>
      <c r="DB25" s="96">
        <v>37.763968347072925</v>
      </c>
      <c r="DC25" s="96">
        <v>31.151733010721205</v>
      </c>
      <c r="DD25" s="96">
        <v>16.031168108941639</v>
      </c>
      <c r="DE25" s="96">
        <v>-0.91743980154969651</v>
      </c>
      <c r="DF25" s="96">
        <v>-7.2680398698179234</v>
      </c>
      <c r="DG25" s="96">
        <v>-8.5942352738733625</v>
      </c>
      <c r="DH25" s="96">
        <v>-4.0102628242103524</v>
      </c>
      <c r="DI25" s="96">
        <v>4.6411108085635444</v>
      </c>
      <c r="DJ25" s="96">
        <v>16.068043744371998</v>
      </c>
      <c r="DK25" s="96">
        <v>16.419304464792777</v>
      </c>
      <c r="DL25" s="96">
        <v>9.3932353937954627</v>
      </c>
      <c r="DM25" s="96">
        <v>2.578572637274116</v>
      </c>
      <c r="DN25" s="96">
        <v>-0.28457109537125469</v>
      </c>
      <c r="DO25" s="96">
        <v>-2.8080058477450915</v>
      </c>
      <c r="DP25" s="96">
        <v>7.9885796328252638</v>
      </c>
      <c r="DQ25" s="96">
        <v>12.938353775111224</v>
      </c>
      <c r="DR25" s="96">
        <v>8.5223161089657822</v>
      </c>
    </row>
    <row r="26" spans="1:122" s="6" customFormat="1" x14ac:dyDescent="0.25">
      <c r="A26" s="6" t="s">
        <v>129</v>
      </c>
      <c r="B26" s="57" t="s">
        <v>156</v>
      </c>
      <c r="C26" s="52" t="s">
        <v>138</v>
      </c>
      <c r="D26" s="6" t="s">
        <v>144</v>
      </c>
      <c r="E26" s="6" t="s">
        <v>148</v>
      </c>
      <c r="F26" s="6" t="s">
        <v>152</v>
      </c>
      <c r="G26" s="6">
        <v>31080</v>
      </c>
      <c r="H26" s="49">
        <v>30041</v>
      </c>
      <c r="I26" s="50">
        <v>43282.021527777775</v>
      </c>
      <c r="J26" s="93"/>
      <c r="K26" s="93"/>
      <c r="L26" s="93"/>
      <c r="M26" s="93"/>
      <c r="N26" s="93"/>
      <c r="O26" s="93"/>
      <c r="P26" s="93"/>
      <c r="Q26" s="96">
        <v>-21.609414238412665</v>
      </c>
      <c r="R26" s="96">
        <v>7.840240414265498</v>
      </c>
      <c r="S26" s="96">
        <v>11.491738427541803</v>
      </c>
      <c r="T26" s="96">
        <v>10.461460718393392</v>
      </c>
      <c r="U26" s="96">
        <v>5.8061291142491118</v>
      </c>
      <c r="V26" s="96">
        <v>-6.5784032676494046</v>
      </c>
      <c r="W26" s="96">
        <v>-10.383451532677711</v>
      </c>
      <c r="X26" s="96">
        <v>-14.554842839677004</v>
      </c>
      <c r="Y26" s="96">
        <v>-13.943818769511843</v>
      </c>
      <c r="Z26" s="96">
        <v>-1.3657650530281453</v>
      </c>
      <c r="AA26" s="96">
        <v>12.111825222922686</v>
      </c>
      <c r="AB26" s="96">
        <v>30.847037150888447</v>
      </c>
      <c r="AC26" s="96">
        <v>39.290199943952011</v>
      </c>
      <c r="AD26" s="96">
        <v>21.599402309733335</v>
      </c>
      <c r="AE26" s="96">
        <v>6.9743670494918089</v>
      </c>
      <c r="AF26" s="96">
        <v>-6.6411763409402971</v>
      </c>
      <c r="AG26" s="322">
        <v>-12.936547951760765</v>
      </c>
      <c r="AH26" s="96">
        <v>-4.8542333080514304</v>
      </c>
      <c r="AI26" s="96">
        <v>1.4990385451241064</v>
      </c>
      <c r="AJ26" s="96">
        <v>8.6533394818373957</v>
      </c>
      <c r="AK26" s="96">
        <v>11.071450031962428</v>
      </c>
      <c r="AL26" s="96">
        <v>14.436081713919414</v>
      </c>
      <c r="AM26" s="96">
        <v>18.417864210630661</v>
      </c>
      <c r="AN26" s="96">
        <v>17.540464518131884</v>
      </c>
      <c r="AO26" s="96">
        <v>25.763904898410761</v>
      </c>
      <c r="AP26" s="96">
        <v>17.357823066869045</v>
      </c>
      <c r="AQ26" s="96">
        <v>10.373929574538744</v>
      </c>
      <c r="AR26" s="96">
        <v>7.8915451876863676</v>
      </c>
      <c r="AS26" s="96">
        <v>-4.4525074755758336</v>
      </c>
      <c r="AT26" s="96">
        <v>-3.6256953880807794</v>
      </c>
      <c r="AU26" s="96">
        <v>1.4566417961631863</v>
      </c>
      <c r="AV26" s="96">
        <v>2.3978498972360898</v>
      </c>
      <c r="AW26" s="96">
        <v>8.9362757963609685</v>
      </c>
      <c r="AX26" s="96">
        <v>12.297707451789119</v>
      </c>
      <c r="AY26" s="96">
        <v>7.6880273295013613</v>
      </c>
      <c r="AZ26" s="96">
        <v>3.7079967031035568</v>
      </c>
      <c r="BA26" s="96">
        <v>2.9976967830026213</v>
      </c>
      <c r="BB26" s="96">
        <v>-0.12115798845881189</v>
      </c>
      <c r="BC26" s="96">
        <v>-1.6094904099402785</v>
      </c>
      <c r="BD26" s="96">
        <v>0.57160834680877493</v>
      </c>
      <c r="BE26" s="96">
        <v>-4.1212224786361507</v>
      </c>
      <c r="BF26" s="96">
        <v>-3.9226766081108262</v>
      </c>
      <c r="BG26" s="96">
        <v>-2.4982411363311168</v>
      </c>
      <c r="BH26" s="96">
        <v>1.177310537229648</v>
      </c>
      <c r="BI26" s="96">
        <v>10.017084882307969</v>
      </c>
      <c r="BJ26" s="96">
        <v>9.6280283370159765</v>
      </c>
      <c r="BK26" s="96">
        <v>14.101019894907715</v>
      </c>
      <c r="BL26" s="96">
        <v>11.501535582548902</v>
      </c>
      <c r="BM26" s="96">
        <v>14.248482011197417</v>
      </c>
      <c r="BN26" s="96">
        <v>20.854800801905938</v>
      </c>
      <c r="BO26" s="96">
        <v>18.371426564206146</v>
      </c>
      <c r="BP26" s="96">
        <v>18.932505765111706</v>
      </c>
      <c r="BQ26" s="96">
        <v>6.03274756048451</v>
      </c>
      <c r="BR26" s="96">
        <v>-5.9737250232335608</v>
      </c>
      <c r="BS26" s="96">
        <v>-10.349042023405501</v>
      </c>
      <c r="BT26" s="96">
        <v>-10.640534303998841</v>
      </c>
      <c r="BU26" s="96">
        <v>-5.5543139937222863</v>
      </c>
      <c r="BV26" s="96">
        <v>4.3469152356503917</v>
      </c>
      <c r="BW26" s="96">
        <v>8.9409671219877147</v>
      </c>
      <c r="BX26" s="96">
        <v>1.0325475588437711</v>
      </c>
      <c r="BY26" s="96">
        <v>-9.474244871805487</v>
      </c>
      <c r="BZ26" s="96">
        <v>-23.083516081703582</v>
      </c>
      <c r="CA26" s="96">
        <v>-31.107466307081033</v>
      </c>
      <c r="CB26" s="96">
        <v>-32.477969480663219</v>
      </c>
      <c r="CC26" s="96">
        <v>-32.834136741694138</v>
      </c>
      <c r="CD26" s="96">
        <v>-32.190720757755514</v>
      </c>
      <c r="CE26" s="96">
        <v>-36.25621279356681</v>
      </c>
      <c r="CF26" s="96">
        <v>-40.95858287526535</v>
      </c>
      <c r="CG26" s="96">
        <v>-42.888916928059132</v>
      </c>
      <c r="CH26" s="96">
        <v>-46.040991057281829</v>
      </c>
      <c r="CI26" s="96">
        <v>-43.502246446974283</v>
      </c>
      <c r="CJ26" s="96">
        <v>-37.02864147740825</v>
      </c>
      <c r="CK26" s="96">
        <v>-26.756921474855051</v>
      </c>
      <c r="CL26" s="96">
        <v>-6.7718253932847832</v>
      </c>
      <c r="CM26" s="96">
        <v>4.3839959702186082</v>
      </c>
      <c r="CN26" s="96">
        <v>9.4776426216165408</v>
      </c>
      <c r="CO26" s="96">
        <v>10.847692739236708</v>
      </c>
      <c r="CP26" s="96">
        <v>10.337731748714239</v>
      </c>
      <c r="CQ26" s="96">
        <v>17.230319945045945</v>
      </c>
      <c r="CR26" s="96">
        <v>15.917624761228561</v>
      </c>
      <c r="CS26" s="96">
        <v>10.132574214392417</v>
      </c>
      <c r="CT26" s="96">
        <v>-1.1973754640158079</v>
      </c>
      <c r="CU26" s="96">
        <v>-10.273907951699353</v>
      </c>
      <c r="CV26" s="96">
        <v>-1.1106386583873138</v>
      </c>
      <c r="CW26" s="96">
        <v>20.191034984438247</v>
      </c>
      <c r="CX26" s="96">
        <v>46.975140213331251</v>
      </c>
      <c r="CY26" s="96">
        <v>63.363789330564387</v>
      </c>
      <c r="CZ26" s="96">
        <v>68.037571013180752</v>
      </c>
      <c r="DA26" s="96">
        <v>47.480307670533229</v>
      </c>
      <c r="DB26" s="96">
        <v>33.909397074360385</v>
      </c>
      <c r="DC26" s="96">
        <v>35.408230622338962</v>
      </c>
      <c r="DD26" s="96">
        <v>23.413787904699397</v>
      </c>
      <c r="DE26" s="96">
        <v>21.020468687817111</v>
      </c>
      <c r="DF26" s="96">
        <v>9.2810457991765993</v>
      </c>
      <c r="DG26" s="96">
        <v>2.5041114291847522</v>
      </c>
      <c r="DH26" s="96">
        <v>-0.32428421130543406</v>
      </c>
      <c r="DI26" s="96">
        <v>-2.0282396224107764</v>
      </c>
      <c r="DJ26" s="96">
        <v>5.4072796391823603</v>
      </c>
      <c r="DK26" s="96">
        <v>1.6682113166477113</v>
      </c>
      <c r="DL26" s="96">
        <v>5.951952639500659</v>
      </c>
      <c r="DM26" s="96">
        <v>9.7569476802802946</v>
      </c>
      <c r="DN26" s="96">
        <v>9.78315458758291</v>
      </c>
      <c r="DO26" s="96">
        <v>19.768867141542977</v>
      </c>
      <c r="DP26" s="96">
        <v>19.422943424333504</v>
      </c>
      <c r="DQ26" s="96">
        <v>18.607864803617506</v>
      </c>
      <c r="DR26" s="96">
        <v>20.849389172842798</v>
      </c>
    </row>
    <row r="27" spans="1:122" s="6" customFormat="1" x14ac:dyDescent="0.25">
      <c r="A27" s="6" t="s">
        <v>130</v>
      </c>
      <c r="B27" s="57" t="s">
        <v>157</v>
      </c>
      <c r="C27" s="52" t="s">
        <v>138</v>
      </c>
      <c r="D27" s="6" t="s">
        <v>144</v>
      </c>
      <c r="E27" s="6" t="s">
        <v>148</v>
      </c>
      <c r="F27" s="6" t="s">
        <v>152</v>
      </c>
      <c r="G27" s="6">
        <v>16980</v>
      </c>
      <c r="H27" s="49">
        <v>30041</v>
      </c>
      <c r="I27" s="50">
        <v>43282.021527777775</v>
      </c>
      <c r="J27" s="93"/>
      <c r="K27" s="93"/>
      <c r="L27" s="93"/>
      <c r="M27" s="93"/>
      <c r="N27" s="93"/>
      <c r="O27" s="93"/>
      <c r="P27" s="93"/>
      <c r="Q27" s="96">
        <v>-12.234416926696177</v>
      </c>
      <c r="R27" s="96">
        <v>11.097655661466838</v>
      </c>
      <c r="S27" s="96">
        <v>18.779823559628039</v>
      </c>
      <c r="T27" s="96">
        <v>22.246193530682927</v>
      </c>
      <c r="U27" s="96">
        <v>29.902111889786536</v>
      </c>
      <c r="V27" s="96">
        <v>20.611560404883235</v>
      </c>
      <c r="W27" s="96">
        <v>19.874231920681567</v>
      </c>
      <c r="X27" s="96">
        <v>18.740907408106537</v>
      </c>
      <c r="Y27" s="96">
        <v>15.971425635575784</v>
      </c>
      <c r="Z27" s="96">
        <v>14.113492734959781</v>
      </c>
      <c r="AA27" s="96">
        <v>15.626393407090056</v>
      </c>
      <c r="AB27" s="96">
        <v>14.654582176642329</v>
      </c>
      <c r="AC27" s="96">
        <v>8.3101232423390883</v>
      </c>
      <c r="AD27" s="96">
        <v>3.1782029977357249</v>
      </c>
      <c r="AE27" s="96">
        <v>-5.5868945276699638</v>
      </c>
      <c r="AF27" s="96">
        <v>-10.397737447619928</v>
      </c>
      <c r="AG27" s="322">
        <v>-12.01433230746577</v>
      </c>
      <c r="AH27" s="96">
        <v>-5.8437814501786285</v>
      </c>
      <c r="AI27" s="96">
        <v>0.19915519305548773</v>
      </c>
      <c r="AJ27" s="96">
        <v>4.975942647406967</v>
      </c>
      <c r="AK27" s="96">
        <v>6.1427089493305234</v>
      </c>
      <c r="AL27" s="96">
        <v>-0.99767448838248718</v>
      </c>
      <c r="AM27" s="96">
        <v>-3.5354448691190767</v>
      </c>
      <c r="AN27" s="96">
        <v>-6.1669564811851654</v>
      </c>
      <c r="AO27" s="96">
        <v>-7.0230394904353286</v>
      </c>
      <c r="AP27" s="96">
        <v>-0.60148413527310374</v>
      </c>
      <c r="AQ27" s="96">
        <v>5.0707564786933057</v>
      </c>
      <c r="AR27" s="96">
        <v>6.8318772539075869</v>
      </c>
      <c r="AS27" s="96">
        <v>17.060486300875713</v>
      </c>
      <c r="AT27" s="96">
        <v>16.275339760567164</v>
      </c>
      <c r="AU27" s="96">
        <v>11.537949351020959</v>
      </c>
      <c r="AV27" s="96">
        <v>15.201268351718339</v>
      </c>
      <c r="AW27" s="96">
        <v>13.289413293191954</v>
      </c>
      <c r="AX27" s="96">
        <v>12.021844702871228</v>
      </c>
      <c r="AY27" s="96">
        <v>13.512993365119073</v>
      </c>
      <c r="AZ27" s="96">
        <v>8.296597633305808</v>
      </c>
      <c r="BA27" s="96">
        <v>-4.1761294644182199</v>
      </c>
      <c r="BB27" s="96">
        <v>-6.0815730961967214</v>
      </c>
      <c r="BC27" s="96">
        <v>-6.5890506270489091</v>
      </c>
      <c r="BD27" s="96">
        <v>-4.1182562561203557</v>
      </c>
      <c r="BE27" s="96">
        <v>6.5347268429390786</v>
      </c>
      <c r="BF27" s="96">
        <v>9.2109659711600216</v>
      </c>
      <c r="BG27" s="96">
        <v>8.3340153052706096</v>
      </c>
      <c r="BH27" s="96">
        <v>7.0446497258821923</v>
      </c>
      <c r="BI27" s="96">
        <v>7.6516090615792578</v>
      </c>
      <c r="BJ27" s="96">
        <v>6.684265787334116</v>
      </c>
      <c r="BK27" s="96">
        <v>7.7573794929866571</v>
      </c>
      <c r="BL27" s="96">
        <v>12.457539727719366</v>
      </c>
      <c r="BM27" s="96">
        <v>9.911914289315261</v>
      </c>
      <c r="BN27" s="96">
        <v>8.4956681979694064</v>
      </c>
      <c r="BO27" s="96">
        <v>7.0559237964523511</v>
      </c>
      <c r="BP27" s="96">
        <v>2.5750652359436645</v>
      </c>
      <c r="BQ27" s="96">
        <v>-0.61194199557350848</v>
      </c>
      <c r="BR27" s="96">
        <v>1.3560948108047746</v>
      </c>
      <c r="BS27" s="96">
        <v>4.2382317161129626</v>
      </c>
      <c r="BT27" s="96">
        <v>8.337008433651425</v>
      </c>
      <c r="BU27" s="96">
        <v>12.421085571325651</v>
      </c>
      <c r="BV27" s="96">
        <v>12.780728070637428</v>
      </c>
      <c r="BW27" s="96">
        <v>9.3696013632796742</v>
      </c>
      <c r="BX27" s="96">
        <v>-4.15781470402991</v>
      </c>
      <c r="BY27" s="96">
        <v>-15.487957342554786</v>
      </c>
      <c r="BZ27" s="96">
        <v>-29.092184873022276</v>
      </c>
      <c r="CA27" s="96">
        <v>-37.405101414627254</v>
      </c>
      <c r="CB27" s="96">
        <v>-38.224403797175015</v>
      </c>
      <c r="CC27" s="96">
        <v>-37.995991393414272</v>
      </c>
      <c r="CD27" s="96">
        <v>-37.403572558126456</v>
      </c>
      <c r="CE27" s="96">
        <v>-42.435073150475141</v>
      </c>
      <c r="CF27" s="96">
        <v>-48.84702333742041</v>
      </c>
      <c r="CG27" s="96">
        <v>-55.452443776137329</v>
      </c>
      <c r="CH27" s="96">
        <v>-58.239638314623697</v>
      </c>
      <c r="CI27" s="96">
        <v>-58.061226810755393</v>
      </c>
      <c r="CJ27" s="96">
        <v>-56.484913023344753</v>
      </c>
      <c r="CK27" s="96">
        <v>-49.005302985209035</v>
      </c>
      <c r="CL27" s="96">
        <v>-31.548908847905444</v>
      </c>
      <c r="CM27" s="96">
        <v>-14.371129846778219</v>
      </c>
      <c r="CN27" s="96">
        <v>0.99220810655340008</v>
      </c>
      <c r="CO27" s="96">
        <v>5.1906963432015338</v>
      </c>
      <c r="CP27" s="96">
        <v>-8.5930877918262851</v>
      </c>
      <c r="CQ27" s="96">
        <v>-11.925985355976483</v>
      </c>
      <c r="CR27" s="96">
        <v>-11.860498159486911</v>
      </c>
      <c r="CS27" s="96">
        <v>2.8198164832718127</v>
      </c>
      <c r="CT27" s="96">
        <v>15.440768113118864</v>
      </c>
      <c r="CU27" s="96">
        <v>25.521788547995016</v>
      </c>
      <c r="CV27" s="96">
        <v>42.801317908450066</v>
      </c>
      <c r="CW27" s="96">
        <v>34.091080532244511</v>
      </c>
      <c r="CX27" s="96">
        <v>32.585686098316657</v>
      </c>
      <c r="CY27" s="96">
        <v>31.217690705703603</v>
      </c>
      <c r="CZ27" s="96">
        <v>22.378401716537464</v>
      </c>
      <c r="DA27" s="96">
        <v>22.218880380716001</v>
      </c>
      <c r="DB27" s="96">
        <v>16.600264365070249</v>
      </c>
      <c r="DC27" s="96">
        <v>17.835201630547022</v>
      </c>
      <c r="DD27" s="96">
        <v>16.27981912543282</v>
      </c>
      <c r="DE27" s="96">
        <v>12.514632950286719</v>
      </c>
      <c r="DF27" s="96">
        <v>13.238625451507923</v>
      </c>
      <c r="DG27" s="96">
        <v>5.8764151914817031</v>
      </c>
      <c r="DH27" s="96">
        <v>2.9696642921609699</v>
      </c>
      <c r="DI27" s="96">
        <v>-1.1222784864480451</v>
      </c>
      <c r="DJ27" s="96">
        <v>7.6148228228691401</v>
      </c>
      <c r="DK27" s="96">
        <v>7.8226002952167182</v>
      </c>
      <c r="DL27" s="96">
        <v>8.0793270852312293</v>
      </c>
      <c r="DM27" s="96">
        <v>14.657932567706878</v>
      </c>
      <c r="DN27" s="96">
        <v>5.1561586115461733</v>
      </c>
      <c r="DO27" s="96">
        <v>8.3523825964154792</v>
      </c>
      <c r="DP27" s="96">
        <v>9.3857023611916404</v>
      </c>
      <c r="DQ27" s="96">
        <v>5.4054370710978272</v>
      </c>
      <c r="DR27" s="96">
        <v>3.8775333052990661</v>
      </c>
    </row>
    <row r="28" spans="1:122" s="6" customFormat="1" x14ac:dyDescent="0.25">
      <c r="A28" s="48" t="s">
        <v>131</v>
      </c>
      <c r="B28" s="57" t="s">
        <v>158</v>
      </c>
      <c r="C28" s="52" t="s">
        <v>138</v>
      </c>
      <c r="D28" s="6" t="s">
        <v>144</v>
      </c>
      <c r="E28" s="6" t="s">
        <v>148</v>
      </c>
      <c r="F28" s="6" t="s">
        <v>152</v>
      </c>
      <c r="G28" s="6">
        <v>37980</v>
      </c>
      <c r="H28" s="49">
        <v>30041</v>
      </c>
      <c r="I28" s="50">
        <v>43282.021527777775</v>
      </c>
      <c r="J28" s="93"/>
      <c r="K28" s="93"/>
      <c r="L28" s="93"/>
      <c r="M28" s="93"/>
      <c r="N28" s="93"/>
      <c r="O28" s="93"/>
      <c r="P28" s="93"/>
      <c r="Q28" s="96">
        <v>-9.5317444479108353</v>
      </c>
      <c r="R28" s="96">
        <v>22.197315098390465</v>
      </c>
      <c r="S28" s="96">
        <v>28.443192142247113</v>
      </c>
      <c r="T28" s="96">
        <v>32.101008598882295</v>
      </c>
      <c r="U28" s="96">
        <v>25.064168811698856</v>
      </c>
      <c r="V28" s="96">
        <v>8.7745313509553799</v>
      </c>
      <c r="W28" s="96">
        <v>9.9665299551023914</v>
      </c>
      <c r="X28" s="96">
        <v>9.7100838795053992</v>
      </c>
      <c r="Y28" s="96">
        <v>11.869189819435132</v>
      </c>
      <c r="Z28" s="96">
        <v>14.441374921643263</v>
      </c>
      <c r="AA28" s="96">
        <v>12.617065047724294</v>
      </c>
      <c r="AB28" s="96">
        <v>7.5540799915468586</v>
      </c>
      <c r="AC28" s="96">
        <v>5.0976188167003773</v>
      </c>
      <c r="AD28" s="96">
        <v>7.1462229967941813</v>
      </c>
      <c r="AE28" s="96">
        <v>-2.2445317845287702</v>
      </c>
      <c r="AF28" s="96">
        <v>-4.5790030478964887</v>
      </c>
      <c r="AG28" s="322">
        <v>-11.428816171937775</v>
      </c>
      <c r="AH28" s="96">
        <v>-16.431265699388504</v>
      </c>
      <c r="AI28" s="96">
        <v>-5.641011800255761</v>
      </c>
      <c r="AJ28" s="96">
        <v>-1.6387150966734623</v>
      </c>
      <c r="AK28" s="96">
        <v>7.9905704359850711</v>
      </c>
      <c r="AL28" s="96">
        <v>15.425932790016708</v>
      </c>
      <c r="AM28" s="96">
        <v>6.2282230128302576</v>
      </c>
      <c r="AN28" s="96">
        <v>5.3984887395555443</v>
      </c>
      <c r="AO28" s="96">
        <v>4.9775656346235087</v>
      </c>
      <c r="AP28" s="96">
        <v>5.6707635710609052</v>
      </c>
      <c r="AQ28" s="96">
        <v>12.226558068839141</v>
      </c>
      <c r="AR28" s="96">
        <v>13.57256340666865</v>
      </c>
      <c r="AS28" s="96">
        <v>12.128970569242071</v>
      </c>
      <c r="AT28" s="96">
        <v>6.2912222463271537</v>
      </c>
      <c r="AU28" s="96">
        <v>3.0059411802054035</v>
      </c>
      <c r="AV28" s="96">
        <v>0.35501061934246575</v>
      </c>
      <c r="AW28" s="96">
        <v>-1.6163673669266139</v>
      </c>
      <c r="AX28" s="96">
        <v>-2.4572671528575101</v>
      </c>
      <c r="AY28" s="96">
        <v>-4.1321976868879107</v>
      </c>
      <c r="AZ28" s="96">
        <v>-5.7957143339931259</v>
      </c>
      <c r="BA28" s="96">
        <v>-6.612418746626715</v>
      </c>
      <c r="BB28" s="96">
        <v>-7.7821445593959968</v>
      </c>
      <c r="BC28" s="96">
        <v>-8.6293177817519311</v>
      </c>
      <c r="BD28" s="96">
        <v>-4.9365346128941852</v>
      </c>
      <c r="BE28" s="96">
        <v>-5.8483120858649098</v>
      </c>
      <c r="BF28" s="96">
        <v>2.3619793936674385</v>
      </c>
      <c r="BG28" s="96">
        <v>8.1990873504733255</v>
      </c>
      <c r="BH28" s="96">
        <v>5.946770290224916</v>
      </c>
      <c r="BI28" s="96">
        <v>10.583548319375522</v>
      </c>
      <c r="BJ28" s="96">
        <v>1.5243456574595049</v>
      </c>
      <c r="BK28" s="96">
        <v>-4.6356264089112944</v>
      </c>
      <c r="BL28" s="96">
        <v>-4.6120715646438937</v>
      </c>
      <c r="BM28" s="96">
        <v>-4.1129220817843839</v>
      </c>
      <c r="BN28" s="96">
        <v>0.33533349652577576</v>
      </c>
      <c r="BO28" s="96">
        <v>7.2325019357220048</v>
      </c>
      <c r="BP28" s="96">
        <v>9.5555373898155569</v>
      </c>
      <c r="BQ28" s="96">
        <v>6.9389360888997871</v>
      </c>
      <c r="BR28" s="96">
        <v>7.5342807909997855</v>
      </c>
      <c r="BS28" s="96">
        <v>4.8661158577657151</v>
      </c>
      <c r="BT28" s="96">
        <v>7.2023229963294657</v>
      </c>
      <c r="BU28" s="96">
        <v>9.5286401158850946</v>
      </c>
      <c r="BV28" s="96">
        <v>11.185735393787978</v>
      </c>
      <c r="BW28" s="96">
        <v>6.5825200510244333</v>
      </c>
      <c r="BX28" s="96">
        <v>-3.7930261525470139</v>
      </c>
      <c r="BY28" s="96">
        <v>-13.081068398313656</v>
      </c>
      <c r="BZ28" s="96">
        <v>-23.493626234949321</v>
      </c>
      <c r="CA28" s="96">
        <v>-22.656598232661946</v>
      </c>
      <c r="CB28" s="96">
        <v>-22.681209710367458</v>
      </c>
      <c r="CC28" s="96">
        <v>-20.212670167581901</v>
      </c>
      <c r="CD28" s="96">
        <v>-15.415483305863065</v>
      </c>
      <c r="CE28" s="96">
        <v>-22.123354636007285</v>
      </c>
      <c r="CF28" s="96">
        <v>-20.419027418213901</v>
      </c>
      <c r="CG28" s="96">
        <v>-23.442364690965899</v>
      </c>
      <c r="CH28" s="96">
        <v>-34.501663748766795</v>
      </c>
      <c r="CI28" s="96">
        <v>-37.659842229706726</v>
      </c>
      <c r="CJ28" s="96">
        <v>-41.441006462912306</v>
      </c>
      <c r="CK28" s="96">
        <v>-38.049031014999244</v>
      </c>
      <c r="CL28" s="96">
        <v>-14.217485246973554</v>
      </c>
      <c r="CM28" s="96">
        <v>4.6866969260208853</v>
      </c>
      <c r="CN28" s="96">
        <v>13.723554597526959</v>
      </c>
      <c r="CO28" s="96">
        <v>18.423656421237016</v>
      </c>
      <c r="CP28" s="96">
        <v>-5.2580099332923824</v>
      </c>
      <c r="CQ28" s="96">
        <v>-13.210350988320654</v>
      </c>
      <c r="CR28" s="96">
        <v>-13.207598593428768</v>
      </c>
      <c r="CS28" s="96">
        <v>-14.661064776264171</v>
      </c>
      <c r="CT28" s="96">
        <v>-1.4628251002289796</v>
      </c>
      <c r="CU28" s="96">
        <v>7.7453238295333557</v>
      </c>
      <c r="CV28" s="96">
        <v>16.89235337350404</v>
      </c>
      <c r="CW28" s="96">
        <v>20.159502960144522</v>
      </c>
      <c r="CX28" s="96">
        <v>20.642476223424396</v>
      </c>
      <c r="CY28" s="96">
        <v>22.022266435496274</v>
      </c>
      <c r="CZ28" s="96">
        <v>19.085381352596446</v>
      </c>
      <c r="DA28" s="96">
        <v>19.849747313763732</v>
      </c>
      <c r="DB28" s="96">
        <v>7.6946187063741895</v>
      </c>
      <c r="DC28" s="96">
        <v>-1.5978258234230218</v>
      </c>
      <c r="DD28" s="96">
        <v>-4.6034205764488041</v>
      </c>
      <c r="DE28" s="96">
        <v>-5.7079003873207839</v>
      </c>
      <c r="DF28" s="96">
        <v>0.88170555122056449</v>
      </c>
      <c r="DG28" s="96">
        <v>6.563793658572159</v>
      </c>
      <c r="DH28" s="96">
        <v>10.073566667786066</v>
      </c>
      <c r="DI28" s="96">
        <v>13.137370723104643</v>
      </c>
      <c r="DJ28" s="96">
        <v>18.764105690420561</v>
      </c>
      <c r="DK28" s="96">
        <v>21.343768009151852</v>
      </c>
      <c r="DL28" s="96">
        <v>17.54435957574443</v>
      </c>
      <c r="DM28" s="96">
        <v>13.650064336371642</v>
      </c>
      <c r="DN28" s="96">
        <v>10.882224481155898</v>
      </c>
      <c r="DO28" s="96">
        <v>4.7250150355517784</v>
      </c>
      <c r="DP28" s="96">
        <v>10.407072706838797</v>
      </c>
      <c r="DQ28" s="96">
        <v>9.5738114044118117</v>
      </c>
      <c r="DR28" s="96">
        <v>3.7336456565247325</v>
      </c>
    </row>
    <row r="29" spans="1:122" s="6" customFormat="1" x14ac:dyDescent="0.25">
      <c r="A29" s="6" t="s">
        <v>132</v>
      </c>
      <c r="B29" s="57" t="s">
        <v>159</v>
      </c>
      <c r="C29" s="52" t="s">
        <v>138</v>
      </c>
      <c r="D29" s="6" t="s">
        <v>144</v>
      </c>
      <c r="E29" s="6" t="s">
        <v>148</v>
      </c>
      <c r="F29" s="6" t="s">
        <v>152</v>
      </c>
      <c r="G29" s="6">
        <v>19820</v>
      </c>
      <c r="H29" s="49">
        <v>30041</v>
      </c>
      <c r="I29" s="50">
        <v>43282.021527777775</v>
      </c>
      <c r="J29" s="93"/>
      <c r="K29" s="93"/>
      <c r="L29" s="93"/>
      <c r="M29" s="93"/>
      <c r="N29" s="93"/>
      <c r="O29" s="93"/>
      <c r="P29" s="93"/>
      <c r="Q29" s="96">
        <v>-7.3924622379923255</v>
      </c>
      <c r="R29" s="96">
        <v>20.021510668734432</v>
      </c>
      <c r="S29" s="96">
        <v>26.100625541540413</v>
      </c>
      <c r="T29" s="96">
        <v>24.966687198320731</v>
      </c>
      <c r="U29" s="96">
        <v>22.76146099532842</v>
      </c>
      <c r="V29" s="96">
        <v>10.965940630353163</v>
      </c>
      <c r="W29" s="96">
        <v>7.7233280947575293</v>
      </c>
      <c r="X29" s="96">
        <v>9.2713171554139127</v>
      </c>
      <c r="Y29" s="96">
        <v>8.9824804538057883</v>
      </c>
      <c r="Z29" s="96">
        <v>13.631981887916785</v>
      </c>
      <c r="AA29" s="96">
        <v>21.343518610434284</v>
      </c>
      <c r="AB29" s="96">
        <v>21.095894818526496</v>
      </c>
      <c r="AC29" s="96">
        <v>17.968535199093292</v>
      </c>
      <c r="AD29" s="96">
        <v>10.202093480097705</v>
      </c>
      <c r="AE29" s="96">
        <v>1.4186075275086385</v>
      </c>
      <c r="AF29" s="96">
        <v>-0.36053270862523129</v>
      </c>
      <c r="AG29" s="322">
        <v>0.38091750097079952</v>
      </c>
      <c r="AH29" s="96">
        <v>7.7549947052628143</v>
      </c>
      <c r="AI29" s="96">
        <v>13.454160902927459</v>
      </c>
      <c r="AJ29" s="96">
        <v>16.186522236850433</v>
      </c>
      <c r="AK29" s="96">
        <v>14.757371469561804</v>
      </c>
      <c r="AL29" s="96">
        <v>9.811331645280033</v>
      </c>
      <c r="AM29" s="96">
        <v>5.537499086245929</v>
      </c>
      <c r="AN29" s="96">
        <v>0.91310883650331731</v>
      </c>
      <c r="AO29" s="96">
        <v>-0.40412565131495803</v>
      </c>
      <c r="AP29" s="96">
        <v>0.40657336940931432</v>
      </c>
      <c r="AQ29" s="96">
        <v>4.2739632243239969</v>
      </c>
      <c r="AR29" s="96">
        <v>6.0331245538456129</v>
      </c>
      <c r="AS29" s="96">
        <v>14.238721711444679</v>
      </c>
      <c r="AT29" s="96">
        <v>10.198554048456403</v>
      </c>
      <c r="AU29" s="96">
        <v>6.3024458045440115</v>
      </c>
      <c r="AV29" s="96">
        <v>6.0184350189910285</v>
      </c>
      <c r="AW29" s="96">
        <v>-2.7993029854304137</v>
      </c>
      <c r="AX29" s="96">
        <v>-0.40772614200856921</v>
      </c>
      <c r="AY29" s="96">
        <v>-0.71212711694051412</v>
      </c>
      <c r="AZ29" s="96">
        <v>-3.2732525592204103</v>
      </c>
      <c r="BA29" s="96">
        <v>-7.321168395535457</v>
      </c>
      <c r="BB29" s="96">
        <v>-12.007675056794298</v>
      </c>
      <c r="BC29" s="96">
        <v>-15.138896284275155</v>
      </c>
      <c r="BD29" s="96">
        <v>-14.078565487509925</v>
      </c>
      <c r="BE29" s="96">
        <v>-9.2538313428163139</v>
      </c>
      <c r="BF29" s="96">
        <v>-4.0070810877025149</v>
      </c>
      <c r="BG29" s="96">
        <v>0.5825794786885613</v>
      </c>
      <c r="BH29" s="96">
        <v>2.4298726502544241</v>
      </c>
      <c r="BI29" s="96">
        <v>7.6496154300492849</v>
      </c>
      <c r="BJ29" s="96">
        <v>6.4978247053306193</v>
      </c>
      <c r="BK29" s="96">
        <v>7.3294969511102055</v>
      </c>
      <c r="BL29" s="96">
        <v>11.938171170886418</v>
      </c>
      <c r="BM29" s="96">
        <v>10.665885413754305</v>
      </c>
      <c r="BN29" s="96">
        <v>16.869099986309347</v>
      </c>
      <c r="BO29" s="96">
        <v>18.389314945818551</v>
      </c>
      <c r="BP29" s="96">
        <v>12.265255185407256</v>
      </c>
      <c r="BQ29" s="96">
        <v>7.8888703973595113</v>
      </c>
      <c r="BR29" s="96">
        <v>1.9254727474547644</v>
      </c>
      <c r="BS29" s="96">
        <v>-3.4584634815878057</v>
      </c>
      <c r="BT29" s="96">
        <v>-6.5751065675868343</v>
      </c>
      <c r="BU29" s="96">
        <v>-12.572153185259982</v>
      </c>
      <c r="BV29" s="96">
        <v>-23.102165536557603</v>
      </c>
      <c r="BW29" s="96">
        <v>-28.468666598734298</v>
      </c>
      <c r="BX29" s="96">
        <v>-36.339674818549625</v>
      </c>
      <c r="BY29" s="96">
        <v>-41.431284993351966</v>
      </c>
      <c r="BZ29" s="96">
        <v>-44.170101908384282</v>
      </c>
      <c r="CA29" s="96">
        <v>-48.778441328778996</v>
      </c>
      <c r="CB29" s="96">
        <v>-49.3280295578259</v>
      </c>
      <c r="CC29" s="96">
        <v>-48.740630082593718</v>
      </c>
      <c r="CD29" s="96">
        <v>-48.209853835977192</v>
      </c>
      <c r="CE29" s="96">
        <v>-47.611321023787426</v>
      </c>
      <c r="CF29" s="96">
        <v>-48.636285637917958</v>
      </c>
      <c r="CG29" s="96">
        <v>-48.724681292932544</v>
      </c>
      <c r="CH29" s="96">
        <v>-51.387074314067618</v>
      </c>
      <c r="CI29" s="96">
        <v>-53.415576758692865</v>
      </c>
      <c r="CJ29" s="96">
        <v>-50.929411450855497</v>
      </c>
      <c r="CK29" s="96">
        <v>-42.906137376976268</v>
      </c>
      <c r="CL29" s="96">
        <v>-7.6825507381061513</v>
      </c>
      <c r="CM29" s="96">
        <v>31.081038881215257</v>
      </c>
      <c r="CN29" s="96">
        <v>77.185496772738205</v>
      </c>
      <c r="CO29" s="96">
        <v>105.28438783187588</v>
      </c>
      <c r="CP29" s="96">
        <v>68.359302136111538</v>
      </c>
      <c r="CQ29" s="96">
        <v>58.064970060743647</v>
      </c>
      <c r="CR29" s="96">
        <v>33.437935429611599</v>
      </c>
      <c r="CS29" s="96">
        <v>30.205357975902892</v>
      </c>
      <c r="CT29" s="96">
        <v>31.583970571599924</v>
      </c>
      <c r="CU29" s="96">
        <v>35.708101859168842</v>
      </c>
      <c r="CV29" s="96">
        <v>51.197209692048936</v>
      </c>
      <c r="CW29" s="96">
        <v>40.884847160588087</v>
      </c>
      <c r="CX29" s="96">
        <v>41.107698393755228</v>
      </c>
      <c r="CY29" s="96">
        <v>35.20088020324728</v>
      </c>
      <c r="CZ29" s="96">
        <v>28.400933285341797</v>
      </c>
      <c r="DA29" s="96">
        <v>27.249481623759443</v>
      </c>
      <c r="DB29" s="96">
        <v>14.274273618345944</v>
      </c>
      <c r="DC29" s="96">
        <v>10.431667231030604</v>
      </c>
      <c r="DD29" s="96">
        <v>2.6026849427517806</v>
      </c>
      <c r="DE29" s="96">
        <v>-6.0755001812621314</v>
      </c>
      <c r="DF29" s="96">
        <v>-5.3044903829908314</v>
      </c>
      <c r="DG29" s="96">
        <v>-9.9841663631249986</v>
      </c>
      <c r="DH29" s="96">
        <v>-5.9634157260061906</v>
      </c>
      <c r="DI29" s="96">
        <v>3.3382451233163524</v>
      </c>
      <c r="DJ29" s="96">
        <v>25.283240110396786</v>
      </c>
      <c r="DK29" s="96">
        <v>33.373177685240705</v>
      </c>
      <c r="DL29" s="96">
        <v>29.588009184877667</v>
      </c>
      <c r="DM29" s="96">
        <v>25.000006085033483</v>
      </c>
      <c r="DN29" s="96">
        <v>7.2602966409204646</v>
      </c>
      <c r="DO29" s="96">
        <v>9.748849150897005</v>
      </c>
      <c r="DP29" s="96">
        <v>14.43506497959266</v>
      </c>
      <c r="DQ29" s="96">
        <v>17.901632495147545</v>
      </c>
      <c r="DR29" s="96">
        <v>14.417621404681164</v>
      </c>
    </row>
    <row r="30" spans="1:122" s="6" customFormat="1" x14ac:dyDescent="0.25">
      <c r="A30" s="45" t="s">
        <v>163</v>
      </c>
      <c r="B30" s="56" t="s">
        <v>155</v>
      </c>
      <c r="C30" s="46" t="s">
        <v>306</v>
      </c>
      <c r="D30" s="45" t="s">
        <v>307</v>
      </c>
      <c r="E30" s="8" t="s">
        <v>148</v>
      </c>
      <c r="F30" s="8" t="s">
        <v>151</v>
      </c>
      <c r="G30" s="8">
        <v>35620</v>
      </c>
      <c r="H30" s="49">
        <v>38442</v>
      </c>
      <c r="I30" s="54">
        <v>43286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05"/>
      <c r="AH30" s="93"/>
      <c r="AI30" s="93"/>
      <c r="AJ30" s="105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7"/>
      <c r="BR30" s="93"/>
      <c r="BS30" s="93"/>
      <c r="BT30" s="93"/>
      <c r="BU30" s="98"/>
      <c r="BV30" s="98"/>
      <c r="BW30" s="98"/>
      <c r="BX30" s="98"/>
      <c r="BY30" s="98"/>
      <c r="BZ30" s="98"/>
      <c r="CA30" s="98"/>
      <c r="CB30" s="94">
        <v>-0.3297077026331996</v>
      </c>
      <c r="CC30" s="94">
        <v>2.2997590653253819</v>
      </c>
      <c r="CD30" s="94">
        <v>4.6441949657171362</v>
      </c>
      <c r="CE30" s="94">
        <v>5.6281487808238415</v>
      </c>
      <c r="CF30" s="94">
        <v>5.7549926557497351</v>
      </c>
      <c r="CG30" s="94">
        <v>5.6629982706254189</v>
      </c>
      <c r="CH30" s="94">
        <v>4.7951963059609071</v>
      </c>
      <c r="CI30" s="94">
        <v>3.0777638065535471</v>
      </c>
      <c r="CJ30" s="94">
        <v>0.37729768848321382</v>
      </c>
      <c r="CK30" s="94">
        <v>-2.5355958541109445</v>
      </c>
      <c r="CL30" s="94">
        <v>-4.7963549662419318</v>
      </c>
      <c r="CM30" s="94">
        <v>-5.3884095814835025</v>
      </c>
      <c r="CN30" s="94">
        <v>-3.9463738545801887</v>
      </c>
      <c r="CO30" s="94">
        <v>-0.53709931343008277</v>
      </c>
      <c r="CP30" s="94">
        <v>3.95535881187863</v>
      </c>
      <c r="CQ30" s="94">
        <v>7.1931799346577243</v>
      </c>
      <c r="CR30" s="94">
        <v>7.1888318972902123</v>
      </c>
      <c r="CS30" s="94">
        <v>4.3953997039289376</v>
      </c>
      <c r="CT30" s="94">
        <v>-0.11257706632523408</v>
      </c>
      <c r="CU30" s="94">
        <v>-3.5039205109894236</v>
      </c>
      <c r="CV30" s="94">
        <v>-3.8404601841499715</v>
      </c>
      <c r="CW30" s="94">
        <v>-2.8139839286685935</v>
      </c>
      <c r="CX30" s="94">
        <v>2.1483057412688988</v>
      </c>
      <c r="CY30" s="94">
        <v>7.6027438042312152</v>
      </c>
      <c r="CZ30" s="94">
        <v>12.047713569045738</v>
      </c>
      <c r="DA30" s="94">
        <v>17.632820022098521</v>
      </c>
      <c r="DB30" s="94">
        <v>14.855153736690891</v>
      </c>
      <c r="DC30" s="94">
        <v>11.095597620121502</v>
      </c>
      <c r="DD30" s="94">
        <v>7.6852428114858649</v>
      </c>
      <c r="DE30" s="94">
        <v>3.0831751725436907</v>
      </c>
      <c r="DF30" s="94">
        <v>5.1721557124239457</v>
      </c>
      <c r="DG30" s="94">
        <v>8.4556500847198528</v>
      </c>
      <c r="DH30" s="94">
        <v>11.322157309278372</v>
      </c>
      <c r="DI30" s="94">
        <v>15.550185970014766</v>
      </c>
      <c r="DJ30" s="94">
        <v>18.471740014299272</v>
      </c>
      <c r="DK30" s="94">
        <v>19.557340801306754</v>
      </c>
      <c r="DL30" s="94">
        <v>18.563299795372082</v>
      </c>
      <c r="DM30" s="94">
        <v>13.483645832585655</v>
      </c>
      <c r="DN30" s="94">
        <v>5.219280150600393</v>
      </c>
      <c r="DO30" s="94">
        <v>-2.2070784951215896</v>
      </c>
      <c r="DP30" s="94">
        <v>-5.5849437179946015</v>
      </c>
      <c r="DQ30" s="94">
        <v>-4.0591450161738045</v>
      </c>
      <c r="DR30" s="94">
        <v>1.6073831283675004</v>
      </c>
    </row>
    <row r="31" spans="1:122" s="6" customFormat="1" x14ac:dyDescent="0.25">
      <c r="A31" s="45" t="s">
        <v>163</v>
      </c>
      <c r="B31" s="56" t="s">
        <v>156</v>
      </c>
      <c r="C31" s="46" t="s">
        <v>306</v>
      </c>
      <c r="D31" s="45" t="s">
        <v>307</v>
      </c>
      <c r="E31" s="8" t="s">
        <v>148</v>
      </c>
      <c r="F31" s="8" t="s">
        <v>151</v>
      </c>
      <c r="G31" s="8">
        <v>31080</v>
      </c>
      <c r="H31" s="49">
        <v>38442</v>
      </c>
      <c r="I31" s="54">
        <v>43286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05"/>
      <c r="AH31" s="93"/>
      <c r="AI31" s="93"/>
      <c r="AJ31" s="105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7"/>
      <c r="BR31" s="93"/>
      <c r="BS31" s="93"/>
      <c r="BT31" s="93"/>
      <c r="BU31" s="98"/>
      <c r="BV31" s="98"/>
      <c r="BW31" s="98"/>
      <c r="BX31" s="98"/>
      <c r="BY31" s="98"/>
      <c r="BZ31" s="98"/>
      <c r="CA31" s="98"/>
      <c r="CB31" s="94">
        <v>-6.0613288167723169</v>
      </c>
      <c r="CC31" s="94">
        <v>-6.049871911828868</v>
      </c>
      <c r="CD31" s="94">
        <v>-6.2895577472133031</v>
      </c>
      <c r="CE31" s="94">
        <v>-7.5088664390842705</v>
      </c>
      <c r="CF31" s="94">
        <v>-8.1234874690203238</v>
      </c>
      <c r="CG31" s="94">
        <v>-9.1702670290412343</v>
      </c>
      <c r="CH31" s="94">
        <v>-10.042917168411266</v>
      </c>
      <c r="CI31" s="94">
        <v>-10.65141886481781</v>
      </c>
      <c r="CJ31" s="94">
        <v>-12.035670346863672</v>
      </c>
      <c r="CK31" s="94">
        <v>-11.577254974572247</v>
      </c>
      <c r="CL31" s="94">
        <v>-9.005838190582681</v>
      </c>
      <c r="CM31" s="94">
        <v>-4.6443270134783079</v>
      </c>
      <c r="CN31" s="94">
        <v>1.102825650135665</v>
      </c>
      <c r="CO31" s="94">
        <v>5.1193686079945424</v>
      </c>
      <c r="CP31" s="94">
        <v>7.0742574130302005</v>
      </c>
      <c r="CQ31" s="94">
        <v>7.5638475934906264</v>
      </c>
      <c r="CR31" s="94">
        <v>7.3740798357262509</v>
      </c>
      <c r="CS31" s="94">
        <v>7.9271447308655612</v>
      </c>
      <c r="CT31" s="94">
        <v>8.3038264768179157</v>
      </c>
      <c r="CU31" s="94">
        <v>8.0049026633459626</v>
      </c>
      <c r="CV31" s="94">
        <v>7.24211195871671</v>
      </c>
      <c r="CW31" s="94">
        <v>5.9428104675570097</v>
      </c>
      <c r="CX31" s="94">
        <v>4.6202366385756273</v>
      </c>
      <c r="CY31" s="94">
        <v>4.0711232138525535</v>
      </c>
      <c r="CZ31" s="94">
        <v>4.4725534705710901</v>
      </c>
      <c r="DA31" s="94">
        <v>5.582506863337187</v>
      </c>
      <c r="DB31" s="94">
        <v>7.1295230852851859</v>
      </c>
      <c r="DC31" s="94">
        <v>8.3259313376433148</v>
      </c>
      <c r="DD31" s="94">
        <v>8.2727063988122165</v>
      </c>
      <c r="DE31" s="94">
        <v>7.3213374751748743</v>
      </c>
      <c r="DF31" s="94">
        <v>6.9098035228724504</v>
      </c>
      <c r="DG31" s="94">
        <v>6.9890836983175015</v>
      </c>
      <c r="DH31" s="94">
        <v>8.3894964062942474</v>
      </c>
      <c r="DI31" s="94">
        <v>11.392749743157855</v>
      </c>
      <c r="DJ31" s="94">
        <v>13.483210996420834</v>
      </c>
      <c r="DK31" s="94">
        <v>14.841177225540921</v>
      </c>
      <c r="DL31" s="94">
        <v>14.436541816625192</v>
      </c>
      <c r="DM31" s="94">
        <v>11.206104856055356</v>
      </c>
      <c r="DN31" s="94">
        <v>7.6401335970306379</v>
      </c>
      <c r="DO31" s="94">
        <v>4.6963415631945278</v>
      </c>
      <c r="DP31" s="94">
        <v>3.0112815739252738</v>
      </c>
      <c r="DQ31" s="94">
        <v>3.7502982276256871</v>
      </c>
      <c r="DR31" s="94">
        <v>5.909898150675577</v>
      </c>
    </row>
    <row r="32" spans="1:122" s="6" customFormat="1" x14ac:dyDescent="0.25">
      <c r="A32" s="45" t="s">
        <v>163</v>
      </c>
      <c r="B32" s="56" t="s">
        <v>157</v>
      </c>
      <c r="C32" s="46" t="s">
        <v>306</v>
      </c>
      <c r="D32" s="45" t="s">
        <v>307</v>
      </c>
      <c r="E32" s="8" t="s">
        <v>148</v>
      </c>
      <c r="F32" s="8" t="s">
        <v>151</v>
      </c>
      <c r="G32" s="8">
        <v>16980</v>
      </c>
      <c r="H32" s="49">
        <v>38442</v>
      </c>
      <c r="I32" s="54">
        <v>43286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105"/>
      <c r="AH32" s="93"/>
      <c r="AI32" s="93"/>
      <c r="AJ32" s="105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7"/>
      <c r="BR32" s="93"/>
      <c r="BS32" s="93"/>
      <c r="BT32" s="93"/>
      <c r="BU32" s="98"/>
      <c r="BV32" s="98"/>
      <c r="BW32" s="98"/>
      <c r="BX32" s="98"/>
      <c r="BY32" s="98"/>
      <c r="BZ32" s="98"/>
      <c r="CA32" s="98"/>
      <c r="CB32" s="94">
        <v>2.3485740382957578</v>
      </c>
      <c r="CC32" s="94">
        <v>1.7449114868060487</v>
      </c>
      <c r="CD32" s="94">
        <v>4.9365772699038848</v>
      </c>
      <c r="CE32" s="94">
        <v>8.1639466985004088</v>
      </c>
      <c r="CF32" s="94">
        <v>7.5527497675116395</v>
      </c>
      <c r="CG32" s="94">
        <v>4.317652396816511</v>
      </c>
      <c r="CH32" s="94">
        <v>-0.22808286699761976</v>
      </c>
      <c r="CI32" s="94">
        <v>-4.944956144206202</v>
      </c>
      <c r="CJ32" s="94">
        <v>-7.0221544706288466</v>
      </c>
      <c r="CK32" s="94">
        <v>-6.7846047315520632</v>
      </c>
      <c r="CL32" s="94">
        <v>-6.2965325152513723</v>
      </c>
      <c r="CM32" s="94">
        <v>-4.1259878159048213</v>
      </c>
      <c r="CN32" s="94">
        <v>-1.7406344926765249</v>
      </c>
      <c r="CO32" s="94">
        <v>-0.40916027702250701</v>
      </c>
      <c r="CP32" s="94">
        <v>0.30695248765155642</v>
      </c>
      <c r="CQ32" s="94">
        <v>9.1924274987666421E-2</v>
      </c>
      <c r="CR32" s="94">
        <v>-0.85406590184789533</v>
      </c>
      <c r="CS32" s="94">
        <v>-1.3544725320620692</v>
      </c>
      <c r="CT32" s="94">
        <v>-0.75982662228158093</v>
      </c>
      <c r="CU32" s="94">
        <v>-2.5562899190842842E-2</v>
      </c>
      <c r="CV32" s="94">
        <v>1.1630520627653451</v>
      </c>
      <c r="CW32" s="94">
        <v>2.2959241550899492</v>
      </c>
      <c r="CX32" s="94">
        <v>3.1702397848601858</v>
      </c>
      <c r="CY32" s="94">
        <v>3.5491972208414944</v>
      </c>
      <c r="CZ32" s="94">
        <v>3.9315052979435468</v>
      </c>
      <c r="DA32" s="94">
        <v>3.9140326711131337</v>
      </c>
      <c r="DB32" s="94">
        <v>2.3075291290872419</v>
      </c>
      <c r="DC32" s="94">
        <v>0.98672239816413465</v>
      </c>
      <c r="DD32" s="94">
        <v>2.112913050397661</v>
      </c>
      <c r="DE32" s="94">
        <v>4.4468909314737095</v>
      </c>
      <c r="DF32" s="94">
        <v>9.6626079420080675</v>
      </c>
      <c r="DG32" s="94">
        <v>15.664345905742843</v>
      </c>
      <c r="DH32" s="94">
        <v>13.624066486240331</v>
      </c>
      <c r="DI32" s="94">
        <v>9.6403054312467926</v>
      </c>
      <c r="DJ32" s="94">
        <v>4.5346564288210045</v>
      </c>
      <c r="DK32" s="94">
        <v>-0.57833666625675728</v>
      </c>
      <c r="DL32" s="94">
        <v>1.299807619755265</v>
      </c>
      <c r="DM32" s="94">
        <v>4.1753036666312529</v>
      </c>
      <c r="DN32" s="94">
        <v>6.3827521531438389</v>
      </c>
      <c r="DO32" s="94">
        <v>8.2409663393390336</v>
      </c>
      <c r="DP32" s="94">
        <v>7.6006239272837517</v>
      </c>
      <c r="DQ32" s="94">
        <v>7.5936750376901161</v>
      </c>
      <c r="DR32" s="94">
        <v>7.364816174422546</v>
      </c>
    </row>
    <row r="33" spans="1:122" s="6" customFormat="1" x14ac:dyDescent="0.25">
      <c r="A33" s="45" t="s">
        <v>163</v>
      </c>
      <c r="B33" s="56" t="s">
        <v>158</v>
      </c>
      <c r="C33" s="46" t="s">
        <v>306</v>
      </c>
      <c r="D33" s="45" t="s">
        <v>307</v>
      </c>
      <c r="E33" s="8" t="s">
        <v>148</v>
      </c>
      <c r="F33" s="8" t="s">
        <v>151</v>
      </c>
      <c r="G33" s="8">
        <v>37980</v>
      </c>
      <c r="H33" s="49">
        <v>38442</v>
      </c>
      <c r="I33" s="54">
        <v>43286</v>
      </c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105"/>
      <c r="AH33" s="93"/>
      <c r="AI33" s="93"/>
      <c r="AJ33" s="105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7"/>
      <c r="BR33" s="93"/>
      <c r="BS33" s="93"/>
      <c r="BT33" s="93"/>
      <c r="BU33" s="98"/>
      <c r="BV33" s="98"/>
      <c r="BW33" s="98"/>
      <c r="BX33" s="98"/>
      <c r="BY33" s="98"/>
      <c r="BZ33" s="98"/>
      <c r="CA33" s="98"/>
      <c r="CB33" s="94">
        <v>7.8637515470115025</v>
      </c>
      <c r="CC33" s="94">
        <v>3.7411761288867926</v>
      </c>
      <c r="CD33" s="94">
        <v>-3.9422919193622882E-2</v>
      </c>
      <c r="CE33" s="94">
        <v>-2.3459347296619457</v>
      </c>
      <c r="CF33" s="94">
        <v>-3.5014736124795776</v>
      </c>
      <c r="CG33" s="94">
        <v>-3.7934126702291828</v>
      </c>
      <c r="CH33" s="94">
        <v>-4.4880550119182701</v>
      </c>
      <c r="CI33" s="94">
        <v>-5.4482161061286698</v>
      </c>
      <c r="CJ33" s="94">
        <v>-6.9741368950422311</v>
      </c>
      <c r="CK33" s="94">
        <v>-7.9692861585975869</v>
      </c>
      <c r="CL33" s="94">
        <v>-6.2445005136744687</v>
      </c>
      <c r="CM33" s="94">
        <v>-2.0987890943182315</v>
      </c>
      <c r="CN33" s="94">
        <v>3.8035627819548887</v>
      </c>
      <c r="CO33" s="94">
        <v>9.65407716857802</v>
      </c>
      <c r="CP33" s="94">
        <v>13.738734949710722</v>
      </c>
      <c r="CQ33" s="94">
        <v>18.002994176042854</v>
      </c>
      <c r="CR33" s="94">
        <v>22.378080491164905</v>
      </c>
      <c r="CS33" s="94">
        <v>27.388938841076303</v>
      </c>
      <c r="CT33" s="94">
        <v>32.915185087706647</v>
      </c>
      <c r="CU33" s="94">
        <v>31.789998612874449</v>
      </c>
      <c r="CV33" s="94">
        <v>28.003312234783845</v>
      </c>
      <c r="CW33" s="94">
        <v>21.95811122775984</v>
      </c>
      <c r="CX33" s="94">
        <v>13.721794909166737</v>
      </c>
      <c r="CY33" s="94">
        <v>8.9663856083551643</v>
      </c>
      <c r="CZ33" s="94">
        <v>4.731079751059811</v>
      </c>
      <c r="DA33" s="94">
        <v>1.3879197460715109</v>
      </c>
      <c r="DB33" s="94">
        <v>-1.2437001506844385</v>
      </c>
      <c r="DC33" s="94">
        <v>-3.3468626671599262</v>
      </c>
      <c r="DD33" s="94">
        <v>-4.2472734264007173</v>
      </c>
      <c r="DE33" s="94">
        <v>-3.616406180452457</v>
      </c>
      <c r="DF33" s="94">
        <v>0.31010622800331999</v>
      </c>
      <c r="DG33" s="94">
        <v>4.1955398728555515</v>
      </c>
      <c r="DH33" s="94">
        <v>7.7068281221264066</v>
      </c>
      <c r="DI33" s="94">
        <v>9.1949693896146627</v>
      </c>
      <c r="DJ33" s="94">
        <v>6.7845308456399538</v>
      </c>
      <c r="DK33" s="94">
        <v>4.3336686079271676</v>
      </c>
      <c r="DL33" s="94">
        <v>1.2109137058874044</v>
      </c>
      <c r="DM33" s="94">
        <v>-1.2069042750514309</v>
      </c>
      <c r="DN33" s="94">
        <v>-1.4223823819945256</v>
      </c>
      <c r="DO33" s="94">
        <v>-1.5638868737443614</v>
      </c>
      <c r="DP33" s="94">
        <v>-0.75137286230059663</v>
      </c>
      <c r="DQ33" s="94">
        <v>1.1700635830573016</v>
      </c>
      <c r="DR33" s="94">
        <v>0.49455273304170494</v>
      </c>
    </row>
    <row r="34" spans="1:122" s="6" customFormat="1" x14ac:dyDescent="0.25">
      <c r="A34" s="45" t="s">
        <v>163</v>
      </c>
      <c r="B34" s="56" t="s">
        <v>159</v>
      </c>
      <c r="C34" s="46" t="s">
        <v>306</v>
      </c>
      <c r="D34" s="45" t="s">
        <v>307</v>
      </c>
      <c r="E34" s="8" t="s">
        <v>148</v>
      </c>
      <c r="F34" s="8" t="s">
        <v>151</v>
      </c>
      <c r="G34" s="8">
        <v>19820</v>
      </c>
      <c r="H34" s="49">
        <v>38442</v>
      </c>
      <c r="I34" s="54">
        <v>43286</v>
      </c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105"/>
      <c r="AH34" s="93"/>
      <c r="AI34" s="93"/>
      <c r="AJ34" s="105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7"/>
      <c r="BR34" s="93"/>
      <c r="BS34" s="93"/>
      <c r="BT34" s="93"/>
      <c r="BU34" s="98"/>
      <c r="BV34" s="98"/>
      <c r="BW34" s="98"/>
      <c r="BX34" s="98"/>
      <c r="BY34" s="98"/>
      <c r="BZ34" s="98"/>
      <c r="CA34" s="98"/>
      <c r="CB34" s="94">
        <v>-9.9151295478815555</v>
      </c>
      <c r="CC34" s="94">
        <v>-6.7780772378755714</v>
      </c>
      <c r="CD34" s="94">
        <v>-3.4696768959606308</v>
      </c>
      <c r="CE34" s="94">
        <v>-1.2260361038521361</v>
      </c>
      <c r="CF34" s="94">
        <v>-0.21690246690138129</v>
      </c>
      <c r="CG34" s="94">
        <v>-1.2732475705737112</v>
      </c>
      <c r="CH34" s="94">
        <v>-2.5718634228963664</v>
      </c>
      <c r="CI34" s="94">
        <v>-3.6083852571623489</v>
      </c>
      <c r="CJ34" s="94">
        <v>-4.4327560807136823</v>
      </c>
      <c r="CK34" s="94">
        <v>-2.6576586508466256</v>
      </c>
      <c r="CL34" s="94">
        <v>-5.2103167044085665E-2</v>
      </c>
      <c r="CM34" s="94">
        <v>3.9898098674393352</v>
      </c>
      <c r="CN34" s="94">
        <v>8.90162762222187</v>
      </c>
      <c r="CO34" s="94">
        <v>10.059435112335811</v>
      </c>
      <c r="CP34" s="94">
        <v>10.558444089470591</v>
      </c>
      <c r="CQ34" s="94">
        <v>8.9226873415537469</v>
      </c>
      <c r="CR34" s="94">
        <v>5.9113078969118611</v>
      </c>
      <c r="CS34" s="94">
        <v>4.4062133405970219</v>
      </c>
      <c r="CT34" s="94">
        <v>2.5676056020462408</v>
      </c>
      <c r="CU34" s="94">
        <v>2.3430927873717522</v>
      </c>
      <c r="CV34" s="94">
        <v>2.5697215406263409</v>
      </c>
      <c r="CW34" s="94">
        <v>3.3419450069355117</v>
      </c>
      <c r="CX34" s="94">
        <v>4.4633468742121911</v>
      </c>
      <c r="CY34" s="94">
        <v>3.6068249238130385</v>
      </c>
      <c r="CZ34" s="94">
        <v>2.6972417253010583</v>
      </c>
      <c r="DA34" s="94">
        <v>0.44167645227590063</v>
      </c>
      <c r="DB34" s="94">
        <v>-2.8619004985904097</v>
      </c>
      <c r="DC34" s="94">
        <v>-3.9051091623695022</v>
      </c>
      <c r="DD34" s="94">
        <v>-3.8316818423291195</v>
      </c>
      <c r="DE34" s="94">
        <v>-1.2140630021542274</v>
      </c>
      <c r="DF34" s="94">
        <v>3.8109697592007516</v>
      </c>
      <c r="DG34" s="94">
        <v>7.3367817235171762</v>
      </c>
      <c r="DH34" s="94">
        <v>10.282009819024998</v>
      </c>
      <c r="DI34" s="94">
        <v>10.748430339335254</v>
      </c>
      <c r="DJ34" s="94">
        <v>9.6628319231339947</v>
      </c>
      <c r="DK34" s="94">
        <v>8.2437427571629165</v>
      </c>
      <c r="DL34" s="94">
        <v>4.2973975522026446</v>
      </c>
      <c r="DM34" s="94">
        <v>0.12234676663177668</v>
      </c>
      <c r="DN34" s="94">
        <v>-3.5991810889588813</v>
      </c>
      <c r="DO34" s="94">
        <v>-5.158770973803108</v>
      </c>
      <c r="DP34" s="94">
        <v>-2.9508682653811182</v>
      </c>
      <c r="DQ34" s="94">
        <v>1.5378912307556865</v>
      </c>
      <c r="DR34" s="94">
        <v>6.5445574411063774</v>
      </c>
    </row>
    <row r="35" spans="1:122" s="77" customFormat="1" x14ac:dyDescent="0.25">
      <c r="AG35" s="75"/>
      <c r="AJ35" s="75"/>
    </row>
    <row r="39" spans="1:122" x14ac:dyDescent="0.25">
      <c r="Y39" s="28"/>
      <c r="AJ39"/>
    </row>
    <row r="40" spans="1:122" x14ac:dyDescent="0.25">
      <c r="AI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</row>
    <row r="41" spans="1:122" x14ac:dyDescent="0.25">
      <c r="AI41" s="28"/>
      <c r="AJ41"/>
    </row>
    <row r="42" spans="1:122" x14ac:dyDescent="0.25">
      <c r="AJ42"/>
    </row>
    <row r="43" spans="1:122" x14ac:dyDescent="0.25">
      <c r="AJ43"/>
    </row>
    <row r="44" spans="1:122" x14ac:dyDescent="0.25">
      <c r="AJ44"/>
    </row>
    <row r="45" spans="1:122" x14ac:dyDescent="0.25">
      <c r="AJ45"/>
    </row>
    <row r="46" spans="1:122" x14ac:dyDescent="0.25">
      <c r="AJ46"/>
    </row>
    <row r="47" spans="1:122" x14ac:dyDescent="0.25">
      <c r="AJ47"/>
    </row>
    <row r="51" spans="36:36" x14ac:dyDescent="0.25">
      <c r="AJ51"/>
    </row>
    <row r="52" spans="36:36" x14ac:dyDescent="0.25">
      <c r="AJ52"/>
    </row>
    <row r="53" spans="36:36" x14ac:dyDescent="0.25">
      <c r="AJ53"/>
    </row>
    <row r="54" spans="36:36" x14ac:dyDescent="0.25">
      <c r="AJ54"/>
    </row>
    <row r="55" spans="36:36" x14ac:dyDescent="0.25">
      <c r="AJ55"/>
    </row>
    <row r="56" spans="36:36" x14ac:dyDescent="0.25">
      <c r="AJ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AB35"/>
  <sheetViews>
    <sheetView zoomScale="85" zoomScaleNormal="85" zoomScalePageLayoutView="85" workbookViewId="0">
      <pane xSplit="4" ySplit="2" topLeftCell="N14" activePane="bottomRight" state="frozen"/>
      <selection pane="topRight" activeCell="E1" sqref="E1"/>
      <selection pane="bottomLeft" activeCell="A3" sqref="A3"/>
      <selection pane="bottomRight" activeCell="C40" sqref="C40"/>
    </sheetView>
  </sheetViews>
  <sheetFormatPr defaultColWidth="8.7109375" defaultRowHeight="15" x14ac:dyDescent="0.25"/>
  <cols>
    <col min="1" max="1" width="12.140625" customWidth="1"/>
    <col min="2" max="2" width="43" customWidth="1"/>
    <col min="3" max="3" width="31.7109375" customWidth="1"/>
    <col min="4" max="4" width="15.28515625" customWidth="1"/>
    <col min="5" max="15" width="10.140625" customWidth="1"/>
    <col min="16" max="16" width="2.140625" customWidth="1"/>
    <col min="17" max="17" width="10.42578125" customWidth="1"/>
    <col min="18" max="18" width="12.42578125" customWidth="1"/>
    <col min="19" max="19" width="3.140625" customWidth="1"/>
    <col min="21" max="21" width="11.42578125" customWidth="1"/>
    <col min="22" max="22" width="2.7109375" customWidth="1"/>
    <col min="25" max="25" width="9.7109375" customWidth="1"/>
    <col min="26" max="26" width="11.42578125" customWidth="1"/>
    <col min="27" max="27" width="16.42578125" style="19" customWidth="1"/>
    <col min="28" max="28" width="13.7109375" customWidth="1"/>
  </cols>
  <sheetData>
    <row r="1" spans="1:28" s="24" customFormat="1" ht="46.15" customHeight="1" x14ac:dyDescent="0.25">
      <c r="A1" s="425" t="s">
        <v>308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Q1" s="423" t="s">
        <v>246</v>
      </c>
      <c r="R1" s="423"/>
      <c r="S1" s="154"/>
      <c r="T1" s="423" t="s">
        <v>192</v>
      </c>
      <c r="U1" s="423"/>
      <c r="V1" s="154"/>
      <c r="W1" s="423" t="s">
        <v>194</v>
      </c>
      <c r="X1" s="423"/>
      <c r="Y1" s="423"/>
      <c r="Z1" s="150"/>
      <c r="AA1" s="171"/>
    </row>
    <row r="2" spans="1:28" s="77" customFormat="1" ht="75.75" thickBot="1" x14ac:dyDescent="0.3">
      <c r="E2" s="143" t="s">
        <v>171</v>
      </c>
      <c r="F2" s="143" t="s">
        <v>172</v>
      </c>
      <c r="G2" s="143" t="s">
        <v>173</v>
      </c>
      <c r="H2" s="143" t="s">
        <v>174</v>
      </c>
      <c r="I2" s="143" t="s">
        <v>175</v>
      </c>
      <c r="J2" s="143" t="s">
        <v>176</v>
      </c>
      <c r="K2" s="143" t="s">
        <v>177</v>
      </c>
      <c r="L2" s="143" t="s">
        <v>178</v>
      </c>
      <c r="M2" s="143" t="s">
        <v>179</v>
      </c>
      <c r="N2" s="143" t="s">
        <v>180</v>
      </c>
      <c r="O2" s="143" t="s">
        <v>181</v>
      </c>
      <c r="Q2" s="151" t="s">
        <v>182</v>
      </c>
      <c r="R2" s="152" t="s">
        <v>183</v>
      </c>
      <c r="T2" s="153" t="s">
        <v>188</v>
      </c>
      <c r="U2" s="152" t="s">
        <v>189</v>
      </c>
      <c r="W2" s="153" t="s">
        <v>190</v>
      </c>
      <c r="X2" s="153" t="s">
        <v>191</v>
      </c>
      <c r="Y2" s="153" t="s">
        <v>193</v>
      </c>
      <c r="AA2" s="172" t="s">
        <v>247</v>
      </c>
      <c r="AB2" s="179" t="s">
        <v>310</v>
      </c>
    </row>
    <row r="3" spans="1:28" s="6" customFormat="1" x14ac:dyDescent="0.25">
      <c r="A3" s="106" t="s">
        <v>113</v>
      </c>
      <c r="B3" s="107" t="s">
        <v>155</v>
      </c>
      <c r="C3" s="108" t="s">
        <v>135</v>
      </c>
      <c r="D3" s="109"/>
      <c r="E3" s="127">
        <f>CORREL('Table 5 (Benchmark &amp; Inputs)'!$AG4:$DI4,'Table 5 (Benchmark &amp; Inputs)'!AG10:DI10)</f>
        <v>0.69959894789296628</v>
      </c>
      <c r="F3" s="269">
        <f>CORREL('Table 5 (Benchmark &amp; Inputs)'!$AG4:$DI4,'Table 5 (Benchmark &amp; Inputs)'!AF10:DH10)</f>
        <v>0.64146780343278431</v>
      </c>
      <c r="G3" s="269">
        <f>CORREL('Table 5 (Benchmark &amp; Inputs)'!$AG4:$DI4,'Table 5 (Benchmark &amp; Inputs)'!AE10:DG10)</f>
        <v>0.55390727614536495</v>
      </c>
      <c r="H3" s="269">
        <f>CORREL('Table 5 (Benchmark &amp; Inputs)'!$AG4:$DI4,'Table 5 (Benchmark &amp; Inputs)'!AD10:DF10)</f>
        <v>0.44267578892098203</v>
      </c>
      <c r="I3" s="270">
        <f>CORREL('Table 5 (Benchmark &amp; Inputs)'!$AG4:$DI4,'Table 5 (Benchmark &amp; Inputs)'!AC10:DE10)</f>
        <v>0.31651097963239078</v>
      </c>
      <c r="J3" s="269">
        <f>CORREL('Table 5 (Benchmark &amp; Inputs)'!$AG4:$DI4,'Table 5 (Benchmark &amp; Inputs)'!AB10:DD10)</f>
        <v>0.17913217600257927</v>
      </c>
      <c r="K3" s="269">
        <f>CORREL('Table 5 (Benchmark &amp; Inputs)'!$AG4:$DI4,'Table 5 (Benchmark &amp; Inputs)'!AA10:DC10)</f>
        <v>4.3286660924746111E-2</v>
      </c>
      <c r="L3" s="269">
        <f>CORREL('Table 5 (Benchmark &amp; Inputs)'!$AG4:$DI4,'Table 5 (Benchmark &amp; Inputs)'!Z10:DB10)</f>
        <v>-8.2141581721504098E-2</v>
      </c>
      <c r="M3" s="269">
        <f>CORREL('Table 5 (Benchmark &amp; Inputs)'!$AG4:$DI4,'Table 5 (Benchmark &amp; Inputs)'!Y10:DA10)</f>
        <v>-0.18969437740809098</v>
      </c>
      <c r="N3" s="269">
        <f>CORREL('Table 5 (Benchmark &amp; Inputs)'!$AG4:$DI4,'Table 5 (Benchmark &amp; Inputs)'!X10:CZ10)</f>
        <v>-0.2761162019077254</v>
      </c>
      <c r="O3" s="271">
        <f>CORREL('Table 5 (Benchmark &amp; Inputs)'!$AG4:$DI4,'Table 5 (Benchmark &amp; Inputs)'!W10:CY10)</f>
        <v>-0.3407304636002037</v>
      </c>
      <c r="P3" s="145"/>
      <c r="Q3" s="146">
        <f>STDEV('Table 7 (Lead Inputs, Output)'!AJ10:DL10)</f>
        <v>6.6452823689137928</v>
      </c>
      <c r="R3" s="147">
        <f>VAR('Table 7 (Lead Inputs, Output)'!AJ10:DL10)</f>
        <v>44.159777762596512</v>
      </c>
      <c r="S3" s="145"/>
      <c r="T3" s="149">
        <f>1/R3</f>
        <v>2.2645041498533164E-2</v>
      </c>
      <c r="U3" s="126">
        <f>I3</f>
        <v>0.31651097963239078</v>
      </c>
      <c r="W3" s="164">
        <f t="shared" ref="W3:X4" si="0">T3/SUM(T3,T8,T13,T18,T23)</f>
        <v>0.27540234199944963</v>
      </c>
      <c r="X3" s="162">
        <f>U3/SUM(U3,U8,U13,U18,U23)</f>
        <v>0.39089829047386343</v>
      </c>
      <c r="Y3" s="163">
        <f>AVERAGE(W3:X3)</f>
        <v>0.33315031623665653</v>
      </c>
      <c r="AA3" s="161"/>
      <c r="AB3" s="304"/>
    </row>
    <row r="4" spans="1:28" s="6" customFormat="1" x14ac:dyDescent="0.25">
      <c r="A4" s="110" t="s">
        <v>114</v>
      </c>
      <c r="B4" s="111" t="s">
        <v>156</v>
      </c>
      <c r="C4" s="112" t="s">
        <v>135</v>
      </c>
      <c r="D4" s="113"/>
      <c r="E4" s="268">
        <f>CORREL('Table 5 (Benchmark &amp; Inputs)'!$AG5:$DI5,'Table 5 (Benchmark &amp; Inputs)'!AG11:DI11)</f>
        <v>0.73231868777708975</v>
      </c>
      <c r="F4" s="127">
        <f>CORREL('Table 5 (Benchmark &amp; Inputs)'!$AG5:$DI5,'Table 5 (Benchmark &amp; Inputs)'!AF11:DH11)</f>
        <v>0.74040820066526336</v>
      </c>
      <c r="G4" s="268">
        <f>CORREL('Table 5 (Benchmark &amp; Inputs)'!$AG5:$DI5,'Table 5 (Benchmark &amp; Inputs)'!AE11:DG11)</f>
        <v>0.73924703433227013</v>
      </c>
      <c r="H4" s="268">
        <f>CORREL('Table 5 (Benchmark &amp; Inputs)'!$AG5:$DI5,'Table 5 (Benchmark &amp; Inputs)'!AD11:DF11)</f>
        <v>0.7301701308965084</v>
      </c>
      <c r="I4" s="132">
        <f>CORREL('Table 5 (Benchmark &amp; Inputs)'!$AG5:$DI5,'Table 5 (Benchmark &amp; Inputs)'!AC11:DE11)</f>
        <v>0.7174693445798882</v>
      </c>
      <c r="J4" s="268">
        <f>CORREL('Table 5 (Benchmark &amp; Inputs)'!$AG5:$DI5,'Table 5 (Benchmark &amp; Inputs)'!AB11:DD11)</f>
        <v>0.7021679700609661</v>
      </c>
      <c r="K4" s="268">
        <f>CORREL('Table 5 (Benchmark &amp; Inputs)'!$AG5:$DI5,'Table 5 (Benchmark &amp; Inputs)'!AA11:DC11)</f>
        <v>0.68514248437896619</v>
      </c>
      <c r="L4" s="268">
        <f>CORREL('Table 5 (Benchmark &amp; Inputs)'!$AG5:$DI5,'Table 5 (Benchmark &amp; Inputs)'!Z11:DB11)</f>
        <v>0.66417962478389247</v>
      </c>
      <c r="M4" s="268">
        <f>CORREL('Table 5 (Benchmark &amp; Inputs)'!$AG5:$DI5,'Table 5 (Benchmark &amp; Inputs)'!Y11:DA11)</f>
        <v>0.63748707304993191</v>
      </c>
      <c r="N4" s="268">
        <f>CORREL('Table 5 (Benchmark &amp; Inputs)'!$AG5:$DI5,'Table 5 (Benchmark &amp; Inputs)'!X11:CZ11)</f>
        <v>0.59999377526369002</v>
      </c>
      <c r="O4" s="272">
        <f>CORREL('Table 5 (Benchmark &amp; Inputs)'!$AG5:$DI5,'Table 5 (Benchmark &amp; Inputs)'!W11:CY11)</f>
        <v>0.54973548485498969</v>
      </c>
      <c r="P4" s="135"/>
      <c r="Q4" s="139">
        <f>STDEV('Table 7 (Lead Inputs, Output)'!AJ11:DL11)</f>
        <v>7.0880624182240499</v>
      </c>
      <c r="R4" s="140">
        <f>VAR('Table 7 (Lead Inputs, Output)'!AJ11:DL11)</f>
        <v>50.24062884464017</v>
      </c>
      <c r="S4" s="135"/>
      <c r="T4" s="137">
        <f t="shared" ref="T4:T27" si="1">1/R4</f>
        <v>1.9904209461476179E-2</v>
      </c>
      <c r="U4" s="128">
        <f t="shared" ref="U4:U12" si="2">I4</f>
        <v>0.7174693445798882</v>
      </c>
      <c r="W4" s="164">
        <f t="shared" si="0"/>
        <v>0.39296116332941416</v>
      </c>
      <c r="X4" s="165">
        <f t="shared" si="0"/>
        <v>0.24376604475179262</v>
      </c>
      <c r="Y4" s="166">
        <f t="shared" ref="Y4:Y27" si="3">AVERAGE(W4:X4)</f>
        <v>0.31836360404060338</v>
      </c>
      <c r="AA4" s="164"/>
      <c r="AB4" s="300"/>
    </row>
    <row r="5" spans="1:28" s="6" customFormat="1" x14ac:dyDescent="0.25">
      <c r="A5" s="110" t="s">
        <v>115</v>
      </c>
      <c r="B5" s="111" t="s">
        <v>157</v>
      </c>
      <c r="C5" s="112" t="s">
        <v>135</v>
      </c>
      <c r="D5" s="113"/>
      <c r="E5" s="268">
        <f>CORREL('Table 5 (Benchmark &amp; Inputs)'!$AG6:$DI6,'Table 5 (Benchmark &amp; Inputs)'!AG12:DI12)</f>
        <v>0.44804283366818365</v>
      </c>
      <c r="F5" s="268">
        <f>CORREL('Table 5 (Benchmark &amp; Inputs)'!$AG6:$DI6,'Table 5 (Benchmark &amp; Inputs)'!AF12:DH12)</f>
        <v>0.52325815005627008</v>
      </c>
      <c r="G5" s="268">
        <f>CORREL('Table 5 (Benchmark &amp; Inputs)'!$AG6:$DI6,'Table 5 (Benchmark &amp; Inputs)'!AE12:DG12)</f>
        <v>0.5934341819669634</v>
      </c>
      <c r="H5" s="268">
        <f>CORREL('Table 5 (Benchmark &amp; Inputs)'!$AG6:$DI6,'Table 5 (Benchmark &amp; Inputs)'!AD12:DF12)</f>
        <v>0.64878092883118965</v>
      </c>
      <c r="I5" s="132">
        <f>CORREL('Table 5 (Benchmark &amp; Inputs)'!$AG6:$DI6,'Table 5 (Benchmark &amp; Inputs)'!AC12:DE12)</f>
        <v>0.691445361185555</v>
      </c>
      <c r="J5" s="127">
        <f>CORREL('Table 5 (Benchmark &amp; Inputs)'!$AG6:$DI6,'Table 5 (Benchmark &amp; Inputs)'!AB12:DD12)</f>
        <v>0.70733506314299899</v>
      </c>
      <c r="K5" s="268">
        <f>CORREL('Table 5 (Benchmark &amp; Inputs)'!$AG6:$DI6,'Table 5 (Benchmark &amp; Inputs)'!AA12:DC12)</f>
        <v>0.69239508370584912</v>
      </c>
      <c r="L5" s="268">
        <f>CORREL('Table 5 (Benchmark &amp; Inputs)'!$AG6:$DI6,'Table 5 (Benchmark &amp; Inputs)'!Z12:DB12)</f>
        <v>0.65393595000673599</v>
      </c>
      <c r="M5" s="268">
        <f>CORREL('Table 5 (Benchmark &amp; Inputs)'!$AG6:$DI6,'Table 5 (Benchmark &amp; Inputs)'!Y12:DA12)</f>
        <v>0.59573303613463169</v>
      </c>
      <c r="N5" s="268">
        <f>CORREL('Table 5 (Benchmark &amp; Inputs)'!$AG6:$DI6,'Table 5 (Benchmark &amp; Inputs)'!X12:CZ12)</f>
        <v>0.52477920718905713</v>
      </c>
      <c r="O5" s="272">
        <f>CORREL('Table 5 (Benchmark &amp; Inputs)'!$AG6:$DI6,'Table 5 (Benchmark &amp; Inputs)'!W12:CY12)</f>
        <v>0.44922302686412968</v>
      </c>
      <c r="P5" s="135"/>
      <c r="Q5" s="139">
        <f>STDEV('Table 7 (Lead Inputs, Output)'!AJ12:DL12)</f>
        <v>5.8311353164662192</v>
      </c>
      <c r="R5" s="140">
        <f>VAR('Table 7 (Lead Inputs, Output)'!AJ12:DL12)</f>
        <v>34.002139078939592</v>
      </c>
      <c r="S5" s="135"/>
      <c r="T5" s="137">
        <f t="shared" si="1"/>
        <v>2.9409914407984548E-2</v>
      </c>
      <c r="U5" s="128">
        <f t="shared" si="2"/>
        <v>0.691445361185555</v>
      </c>
      <c r="W5" s="164">
        <f t="shared" ref="W5:X5" si="4">T5/SUM(T5,T10,T15,T20,T25)</f>
        <v>0.22707441140098134</v>
      </c>
      <c r="X5" s="165">
        <f t="shared" si="4"/>
        <v>0.26770994830585415</v>
      </c>
      <c r="Y5" s="166">
        <f t="shared" si="3"/>
        <v>0.24739217985341774</v>
      </c>
      <c r="AA5" s="164"/>
      <c r="AB5" s="300"/>
    </row>
    <row r="6" spans="1:28" s="6" customFormat="1" x14ac:dyDescent="0.25">
      <c r="A6" s="114" t="s">
        <v>116</v>
      </c>
      <c r="B6" s="111" t="s">
        <v>158</v>
      </c>
      <c r="C6" s="112" t="s">
        <v>135</v>
      </c>
      <c r="D6" s="113"/>
      <c r="E6" s="268">
        <f>CORREL('Table 5 (Benchmark &amp; Inputs)'!$AG7:$DI7,'Table 5 (Benchmark &amp; Inputs)'!AG13:DI13)</f>
        <v>0.42046504316026156</v>
      </c>
      <c r="F6" s="268">
        <f>CORREL('Table 5 (Benchmark &amp; Inputs)'!$AG7:$DI7,'Table 5 (Benchmark &amp; Inputs)'!AF13:DH13)</f>
        <v>0.49809564911013088</v>
      </c>
      <c r="G6" s="268">
        <f>CORREL('Table 5 (Benchmark &amp; Inputs)'!$AG7:$DI7,'Table 5 (Benchmark &amp; Inputs)'!AE13:DG13)</f>
        <v>0.55906635490610124</v>
      </c>
      <c r="H6" s="268">
        <f>CORREL('Table 5 (Benchmark &amp; Inputs)'!$AG7:$DI7,'Table 5 (Benchmark &amp; Inputs)'!AD13:DF13)</f>
        <v>0.59310464458406842</v>
      </c>
      <c r="I6" s="129">
        <f>CORREL('Table 5 (Benchmark &amp; Inputs)'!$AG7:$DI7,'Table 5 (Benchmark &amp; Inputs)'!AC13:DE13)</f>
        <v>0.5980954054793175</v>
      </c>
      <c r="J6" s="268">
        <f>CORREL('Table 5 (Benchmark &amp; Inputs)'!$AG7:$DI7,'Table 5 (Benchmark &amp; Inputs)'!AB13:DD13)</f>
        <v>0.57345250238501411</v>
      </c>
      <c r="K6" s="268">
        <f>CORREL('Table 5 (Benchmark &amp; Inputs)'!$AG7:$DI7,'Table 5 (Benchmark &amp; Inputs)'!AA13:DC13)</f>
        <v>0.52568400719008801</v>
      </c>
      <c r="L6" s="268">
        <f>CORREL('Table 5 (Benchmark &amp; Inputs)'!$AG7:$DI7,'Table 5 (Benchmark &amp; Inputs)'!Z13:DB13)</f>
        <v>0.46719568230151265</v>
      </c>
      <c r="M6" s="268">
        <f>CORREL('Table 5 (Benchmark &amp; Inputs)'!$AG7:$DI7,'Table 5 (Benchmark &amp; Inputs)'!Y13:DA13)</f>
        <v>0.40334768858794351</v>
      </c>
      <c r="N6" s="268">
        <f>CORREL('Table 5 (Benchmark &amp; Inputs)'!$AG7:$DI7,'Table 5 (Benchmark &amp; Inputs)'!X13:CZ13)</f>
        <v>0.33482314568200616</v>
      </c>
      <c r="O6" s="272">
        <f>CORREL('Table 5 (Benchmark &amp; Inputs)'!$AG7:$DI7,'Table 5 (Benchmark &amp; Inputs)'!W13:CY13)</f>
        <v>0.26642419464052686</v>
      </c>
      <c r="P6" s="135"/>
      <c r="Q6" s="139">
        <f>STDEV('Table 7 (Lead Inputs, Output)'!AJ13:DL13)</f>
        <v>6.2641710571516045</v>
      </c>
      <c r="R6" s="140">
        <f>VAR('Table 7 (Lead Inputs, Output)'!AJ13:DL13)</f>
        <v>39.239839033255848</v>
      </c>
      <c r="S6" s="135"/>
      <c r="T6" s="137">
        <f t="shared" si="1"/>
        <v>2.5484304335512128E-2</v>
      </c>
      <c r="U6" s="128">
        <f t="shared" si="2"/>
        <v>0.5980954054793175</v>
      </c>
      <c r="W6" s="164">
        <f t="shared" ref="W6:X6" si="5">T6/SUM(T6,T11,T16,T21,T26)</f>
        <v>0.349554138839968</v>
      </c>
      <c r="X6" s="165">
        <f t="shared" si="5"/>
        <v>0.21218507398429057</v>
      </c>
      <c r="Y6" s="166">
        <f t="shared" si="3"/>
        <v>0.28086960641212927</v>
      </c>
      <c r="AA6" s="164"/>
      <c r="AB6" s="300"/>
    </row>
    <row r="7" spans="1:28" s="6" customFormat="1" ht="15.75" thickBot="1" x14ac:dyDescent="0.3">
      <c r="A7" s="115" t="s">
        <v>117</v>
      </c>
      <c r="B7" s="116" t="s">
        <v>159</v>
      </c>
      <c r="C7" s="117" t="s">
        <v>135</v>
      </c>
      <c r="D7" s="118"/>
      <c r="E7" s="273">
        <f>CORREL('Table 5 (Benchmark &amp; Inputs)'!$AG8:$DI8,'Table 5 (Benchmark &amp; Inputs)'!AG14:DI14)</f>
        <v>0.61740674932955242</v>
      </c>
      <c r="F7" s="273">
        <f>CORREL('Table 5 (Benchmark &amp; Inputs)'!$AG8:$DI8,'Table 5 (Benchmark &amp; Inputs)'!AF14:DH14)</f>
        <v>0.65980372707760937</v>
      </c>
      <c r="G7" s="273">
        <f>CORREL('Table 5 (Benchmark &amp; Inputs)'!$AG8:$DI8,'Table 5 (Benchmark &amp; Inputs)'!AE14:DG14)</f>
        <v>0.68768775475517974</v>
      </c>
      <c r="H7" s="130">
        <f>CORREL('Table 5 (Benchmark &amp; Inputs)'!$AG8:$DI8,'Table 5 (Benchmark &amp; Inputs)'!AD14:DF14)</f>
        <v>0.69079724045127477</v>
      </c>
      <c r="I7" s="274">
        <f>CORREL('Table 5 (Benchmark &amp; Inputs)'!$AG8:$DI8,'Table 5 (Benchmark &amp; Inputs)'!AC14:DE14)</f>
        <v>0.67782308545280501</v>
      </c>
      <c r="J7" s="273">
        <f>CORREL('Table 5 (Benchmark &amp; Inputs)'!$AG8:$DI8,'Table 5 (Benchmark &amp; Inputs)'!AB14:DD14)</f>
        <v>0.64961427006283778</v>
      </c>
      <c r="K7" s="273">
        <f>CORREL('Table 5 (Benchmark &amp; Inputs)'!$AG8:$DI8,'Table 5 (Benchmark &amp; Inputs)'!AA14:DC14)</f>
        <v>0.61229016100010336</v>
      </c>
      <c r="L7" s="273">
        <f>CORREL('Table 5 (Benchmark &amp; Inputs)'!$AG8:$DI8,'Table 5 (Benchmark &amp; Inputs)'!Z14:DB14)</f>
        <v>0.57536471610259976</v>
      </c>
      <c r="M7" s="273">
        <f>CORREL('Table 5 (Benchmark &amp; Inputs)'!$AG8:$DI8,'Table 5 (Benchmark &amp; Inputs)'!Y14:DA14)</f>
        <v>0.53985098013509125</v>
      </c>
      <c r="N7" s="273">
        <f>CORREL('Table 5 (Benchmark &amp; Inputs)'!$AG8:$DI8,'Table 5 (Benchmark &amp; Inputs)'!X14:CZ14)</f>
        <v>0.51401277232203679</v>
      </c>
      <c r="O7" s="275">
        <f>CORREL('Table 5 (Benchmark &amp; Inputs)'!$AG8:$DI8,'Table 5 (Benchmark &amp; Inputs)'!W14:CY14)</f>
        <v>0.48700909336149451</v>
      </c>
      <c r="P7" s="148"/>
      <c r="Q7" s="141">
        <f>STDEV('Table 7 (Lead Inputs, Output)'!AJ14:DL14)</f>
        <v>6.2844523402963883</v>
      </c>
      <c r="R7" s="142">
        <f>VAR('Table 7 (Lead Inputs, Output)'!AJ14:DL14)</f>
        <v>39.49434121745675</v>
      </c>
      <c r="S7" s="148"/>
      <c r="T7" s="138">
        <f t="shared" si="1"/>
        <v>2.5320083059342021E-2</v>
      </c>
      <c r="U7" s="131">
        <f t="shared" si="2"/>
        <v>0.67782308545280501</v>
      </c>
      <c r="W7" s="167">
        <f t="shared" ref="W7:X7" si="6">T7/SUM(T7,T12,T17,T22,T27)</f>
        <v>0.2628509153400011</v>
      </c>
      <c r="X7" s="168">
        <f t="shared" si="6"/>
        <v>0.23731458861898441</v>
      </c>
      <c r="Y7" s="169">
        <f t="shared" si="3"/>
        <v>0.25008275197949276</v>
      </c>
      <c r="AA7" s="164"/>
      <c r="AB7" s="300"/>
    </row>
    <row r="8" spans="1:28" s="6" customFormat="1" x14ac:dyDescent="0.25">
      <c r="A8" s="119" t="s">
        <v>118</v>
      </c>
      <c r="B8" s="120" t="s">
        <v>155</v>
      </c>
      <c r="C8" s="121" t="s">
        <v>136</v>
      </c>
      <c r="D8" s="113"/>
      <c r="E8" s="127">
        <f>CORREL('Table 5 (Benchmark &amp; Inputs)'!$AG4:$DI4,'Table 5 (Benchmark &amp; Inputs)'!AG15:DI15)</f>
        <v>0.52671981917428645</v>
      </c>
      <c r="F8" s="268">
        <f>CORREL('Table 5 (Benchmark &amp; Inputs)'!$AG4:$DI4,'Table 5 (Benchmark &amp; Inputs)'!AF15:DH15)</f>
        <v>0.49838090600829349</v>
      </c>
      <c r="G8" s="268">
        <f>CORREL('Table 5 (Benchmark &amp; Inputs)'!$AG4:$DI4,'Table 5 (Benchmark &amp; Inputs)'!AE15:DG15)</f>
        <v>0.45211954225745643</v>
      </c>
      <c r="H8" s="268">
        <f>CORREL('Table 5 (Benchmark &amp; Inputs)'!$AG4:$DI4,'Table 5 (Benchmark &amp; Inputs)'!AD15:DF15)</f>
        <v>0.38934364717019471</v>
      </c>
      <c r="I8" s="132">
        <f>CORREL('Table 5 (Benchmark &amp; Inputs)'!$AG4:$DI4,'Table 5 (Benchmark &amp; Inputs)'!AC15:DE15)</f>
        <v>0.31065103934593047</v>
      </c>
      <c r="J8" s="268">
        <f>CORREL('Table 5 (Benchmark &amp; Inputs)'!$AG4:$DI4,'Table 5 (Benchmark &amp; Inputs)'!AB15:DD15)</f>
        <v>0.22030554837869165</v>
      </c>
      <c r="K8" s="268">
        <f>CORREL('Table 5 (Benchmark &amp; Inputs)'!$AG4:$DI4,'Table 5 (Benchmark &amp; Inputs)'!AA15:DC15)</f>
        <v>0.12612993530299726</v>
      </c>
      <c r="L8" s="268">
        <f>CORREL('Table 5 (Benchmark &amp; Inputs)'!$AG4:$DI4,'Table 5 (Benchmark &amp; Inputs)'!Z15:DB15)</f>
        <v>3.4902610440871271E-2</v>
      </c>
      <c r="M8" s="268">
        <f>CORREL('Table 5 (Benchmark &amp; Inputs)'!$AG4:$DI4,'Table 5 (Benchmark &amp; Inputs)'!Y15:DA15)</f>
        <v>-4.6030267290437729E-2</v>
      </c>
      <c r="N8" s="268">
        <f>CORREL('Table 5 (Benchmark &amp; Inputs)'!$AG4:$DI4,'Table 5 (Benchmark &amp; Inputs)'!X15:CZ15)</f>
        <v>-0.11268862205050155</v>
      </c>
      <c r="O8" s="272">
        <f>CORREL('Table 5 (Benchmark &amp; Inputs)'!$AG4:$DI4,'Table 5 (Benchmark &amp; Inputs)'!W15:CY15)</f>
        <v>-0.16390847251275981</v>
      </c>
      <c r="Q8" s="139">
        <f>STDEV('Table 7 (Lead Inputs, Output)'!AJ15:DL15)</f>
        <v>7.7980368116413024</v>
      </c>
      <c r="R8" s="140">
        <f>VAR('Table 7 (Lead Inputs, Output)'!AJ15:DL15)</f>
        <v>60.809378115712853</v>
      </c>
      <c r="T8" s="137">
        <f t="shared" si="1"/>
        <v>1.6444831882627079E-2</v>
      </c>
      <c r="U8" s="128">
        <f t="shared" si="2"/>
        <v>0.31065103934593047</v>
      </c>
      <c r="W8" s="161">
        <f>T8/SUM(T3,T8,T13,T18,T23)</f>
        <v>0.19999721416081659</v>
      </c>
      <c r="X8" s="162">
        <f t="shared" ref="X8" si="7">U8/SUM(U3,U8,U13,U18,U23)</f>
        <v>0.38366113035096122</v>
      </c>
      <c r="Y8" s="163">
        <f t="shared" si="3"/>
        <v>0.29182917225588889</v>
      </c>
      <c r="AA8" s="164"/>
      <c r="AB8" s="300"/>
    </row>
    <row r="9" spans="1:28" s="6" customFormat="1" x14ac:dyDescent="0.25">
      <c r="A9" s="119" t="s">
        <v>119</v>
      </c>
      <c r="B9" s="120" t="s">
        <v>156</v>
      </c>
      <c r="C9" s="121" t="s">
        <v>136</v>
      </c>
      <c r="D9" s="113"/>
      <c r="E9" s="268">
        <f>CORREL('Table 5 (Benchmark &amp; Inputs)'!$AG5:$DI5,'Table 5 (Benchmark &amp; Inputs)'!AG16:DI16)</f>
        <v>0.82799036406538973</v>
      </c>
      <c r="F9" s="127">
        <f>CORREL('Table 5 (Benchmark &amp; Inputs)'!$AG5:$DI5,'Table 5 (Benchmark &amp; Inputs)'!AF16:DH16)</f>
        <v>0.82901738921689716</v>
      </c>
      <c r="G9" s="268">
        <f>CORREL('Table 5 (Benchmark &amp; Inputs)'!$AG5:$DI5,'Table 5 (Benchmark &amp; Inputs)'!AE16:DG16)</f>
        <v>0.81165066285336074</v>
      </c>
      <c r="H9" s="268">
        <f>CORREL('Table 5 (Benchmark &amp; Inputs)'!$AG5:$DI5,'Table 5 (Benchmark &amp; Inputs)'!AD16:DF16)</f>
        <v>0.77789971282596704</v>
      </c>
      <c r="I9" s="132">
        <f>CORREL('Table 5 (Benchmark &amp; Inputs)'!$AG5:$DI5,'Table 5 (Benchmark &amp; Inputs)'!AC16:DE16)</f>
        <v>0.73085117692916901</v>
      </c>
      <c r="J9" s="268">
        <f>CORREL('Table 5 (Benchmark &amp; Inputs)'!$AG5:$DI5,'Table 5 (Benchmark &amp; Inputs)'!AB16:DD16)</f>
        <v>0.67423646017956784</v>
      </c>
      <c r="K9" s="268">
        <f>CORREL('Table 5 (Benchmark &amp; Inputs)'!$AG5:$DI5,'Table 5 (Benchmark &amp; Inputs)'!AA16:DC16)</f>
        <v>0.61189951348600935</v>
      </c>
      <c r="L9" s="268">
        <f>CORREL('Table 5 (Benchmark &amp; Inputs)'!$AG5:$DI5,'Table 5 (Benchmark &amp; Inputs)'!Z16:DB16)</f>
        <v>0.54607286074677586</v>
      </c>
      <c r="M9" s="268">
        <f>CORREL('Table 5 (Benchmark &amp; Inputs)'!$AG5:$DI5,'Table 5 (Benchmark &amp; Inputs)'!Y16:DA16)</f>
        <v>0.47729340432084616</v>
      </c>
      <c r="N9" s="268">
        <f>CORREL('Table 5 (Benchmark &amp; Inputs)'!$AG5:$DI5,'Table 5 (Benchmark &amp; Inputs)'!X16:CZ16)</f>
        <v>0.40405063664660268</v>
      </c>
      <c r="O9" s="272">
        <f>CORREL('Table 5 (Benchmark &amp; Inputs)'!$AG5:$DI5,'Table 5 (Benchmark &amp; Inputs)'!W16:CY16)</f>
        <v>0.32437170428026812</v>
      </c>
      <c r="Q9" s="139">
        <f>STDEV('Table 7 (Lead Inputs, Output)'!AJ16:DL16)</f>
        <v>13.127378783802971</v>
      </c>
      <c r="R9" s="140">
        <f>VAR('Table 7 (Lead Inputs, Output)'!AJ16:DL16)</f>
        <v>172.32807373344036</v>
      </c>
      <c r="T9" s="137">
        <f t="shared" si="1"/>
        <v>5.8028850339661717E-3</v>
      </c>
      <c r="U9" s="128">
        <f t="shared" si="2"/>
        <v>0.73085117692916901</v>
      </c>
      <c r="W9" s="164">
        <f t="shared" ref="W9:W12" si="8">T9/SUM(T4,T9,T14,T19,T24)</f>
        <v>0.11456413066932609</v>
      </c>
      <c r="X9" s="165">
        <f t="shared" ref="X9:X12" si="9">U9/SUM(U4,U9,U14,U19,U24)</f>
        <v>0.24831263112228882</v>
      </c>
      <c r="Y9" s="166">
        <f t="shared" si="3"/>
        <v>0.18143838089580747</v>
      </c>
      <c r="AA9" s="164"/>
      <c r="AB9" s="300"/>
    </row>
    <row r="10" spans="1:28" s="6" customFormat="1" x14ac:dyDescent="0.25">
      <c r="A10" s="119" t="s">
        <v>120</v>
      </c>
      <c r="B10" s="120" t="s">
        <v>157</v>
      </c>
      <c r="C10" s="121" t="s">
        <v>136</v>
      </c>
      <c r="D10" s="113"/>
      <c r="E10" s="268">
        <f>CORREL('Table 5 (Benchmark &amp; Inputs)'!$AG6:$DI6,'Table 5 (Benchmark &amp; Inputs)'!AG17:DI17)</f>
        <v>0.51286741885423015</v>
      </c>
      <c r="F10" s="268">
        <f>CORREL('Table 5 (Benchmark &amp; Inputs)'!$AG6:$DI6,'Table 5 (Benchmark &amp; Inputs)'!AF17:DH17)</f>
        <v>0.52974506594841975</v>
      </c>
      <c r="G10" s="268">
        <f>CORREL('Table 5 (Benchmark &amp; Inputs)'!$AG6:$DI6,'Table 5 (Benchmark &amp; Inputs)'!AE17:DG17)</f>
        <v>0.5359433366562999</v>
      </c>
      <c r="H10" s="127">
        <f>CORREL('Table 5 (Benchmark &amp; Inputs)'!$AG6:$DI6,'Table 5 (Benchmark &amp; Inputs)'!AD17:DF17)</f>
        <v>0.53610405484492751</v>
      </c>
      <c r="I10" s="132">
        <f>CORREL('Table 5 (Benchmark &amp; Inputs)'!$AG6:$DI6,'Table 5 (Benchmark &amp; Inputs)'!AC17:DE17)</f>
        <v>0.53215119637465236</v>
      </c>
      <c r="J10" s="268">
        <f>CORREL('Table 5 (Benchmark &amp; Inputs)'!$AG6:$DI6,'Table 5 (Benchmark &amp; Inputs)'!AB17:DD17)</f>
        <v>0.52459925641772454</v>
      </c>
      <c r="K10" s="268">
        <f>CORREL('Table 5 (Benchmark &amp; Inputs)'!$AG6:$DI6,'Table 5 (Benchmark &amp; Inputs)'!AA17:DC17)</f>
        <v>0.5104601660476491</v>
      </c>
      <c r="L10" s="268">
        <f>CORREL('Table 5 (Benchmark &amp; Inputs)'!$AG6:$DI6,'Table 5 (Benchmark &amp; Inputs)'!Z17:DB17)</f>
        <v>0.4866836072426009</v>
      </c>
      <c r="M10" s="268">
        <f>CORREL('Table 5 (Benchmark &amp; Inputs)'!$AG6:$DI6,'Table 5 (Benchmark &amp; Inputs)'!Y17:DA17)</f>
        <v>0.44203061150565309</v>
      </c>
      <c r="N10" s="268">
        <f>CORREL('Table 5 (Benchmark &amp; Inputs)'!$AG6:$DI6,'Table 5 (Benchmark &amp; Inputs)'!X17:CZ17)</f>
        <v>0.37055157935974831</v>
      </c>
      <c r="O10" s="272">
        <f>CORREL('Table 5 (Benchmark &amp; Inputs)'!$AG6:$DI6,'Table 5 (Benchmark &amp; Inputs)'!W17:CY17)</f>
        <v>0.27667588436348661</v>
      </c>
      <c r="Q10" s="139">
        <f>STDEV('Table 7 (Lead Inputs, Output)'!AJ17:DL17)</f>
        <v>7.4755284504588966</v>
      </c>
      <c r="R10" s="140">
        <f>VAR('Table 7 (Lead Inputs, Output)'!AJ17:DL17)</f>
        <v>55.883525613620385</v>
      </c>
      <c r="T10" s="137">
        <f t="shared" si="1"/>
        <v>1.7894361334931094E-2</v>
      </c>
      <c r="U10" s="128">
        <f t="shared" si="2"/>
        <v>0.53215119637465236</v>
      </c>
      <c r="W10" s="164">
        <f t="shared" si="8"/>
        <v>0.13816264512564477</v>
      </c>
      <c r="X10" s="165">
        <f t="shared" si="9"/>
        <v>0.20603532436473421</v>
      </c>
      <c r="Y10" s="166">
        <f t="shared" si="3"/>
        <v>0.17209898474518948</v>
      </c>
      <c r="AA10" s="164"/>
      <c r="AB10" s="300"/>
    </row>
    <row r="11" spans="1:28" s="6" customFormat="1" x14ac:dyDescent="0.25">
      <c r="A11" s="119" t="s">
        <v>121</v>
      </c>
      <c r="B11" s="120" t="s">
        <v>158</v>
      </c>
      <c r="C11" s="121" t="s">
        <v>136</v>
      </c>
      <c r="D11" s="113"/>
      <c r="E11" s="268">
        <f>CORREL('Table 5 (Benchmark &amp; Inputs)'!$AG7:$DI7,'Table 5 (Benchmark &amp; Inputs)'!AG18:DI18)</f>
        <v>0.27413456942062264</v>
      </c>
      <c r="F11" s="268">
        <f>CORREL('Table 5 (Benchmark &amp; Inputs)'!$AG7:$DI7,'Table 5 (Benchmark &amp; Inputs)'!AF18:DH18)</f>
        <v>0.30829295286413755</v>
      </c>
      <c r="G11" s="268">
        <f>CORREL('Table 5 (Benchmark &amp; Inputs)'!$AG7:$DI7,'Table 5 (Benchmark &amp; Inputs)'!AE18:DG18)</f>
        <v>0.34497597171438937</v>
      </c>
      <c r="H11" s="268">
        <f>CORREL('Table 5 (Benchmark &amp; Inputs)'!$AG7:$DI7,'Table 5 (Benchmark &amp; Inputs)'!AD18:DF18)</f>
        <v>0.38598829386938183</v>
      </c>
      <c r="I11" s="132">
        <f>CORREL('Table 5 (Benchmark &amp; Inputs)'!$AG7:$DI7,'Table 5 (Benchmark &amp; Inputs)'!AC18:DE18)</f>
        <v>0.42838092333833439</v>
      </c>
      <c r="J11" s="268">
        <f>CORREL('Table 5 (Benchmark &amp; Inputs)'!$AG7:$DI7,'Table 5 (Benchmark &amp; Inputs)'!AB18:DD18)</f>
        <v>0.45897859920412493</v>
      </c>
      <c r="K11" s="127">
        <f>CORREL('Table 5 (Benchmark &amp; Inputs)'!$AG7:$DI7,'Table 5 (Benchmark &amp; Inputs)'!AA18:DC18)</f>
        <v>0.47254893375511703</v>
      </c>
      <c r="L11" s="268">
        <f>CORREL('Table 5 (Benchmark &amp; Inputs)'!$AG7:$DI7,'Table 5 (Benchmark &amp; Inputs)'!Z18:DB18)</f>
        <v>0.46073209080723343</v>
      </c>
      <c r="M11" s="268">
        <f>CORREL('Table 5 (Benchmark &amp; Inputs)'!$AG7:$DI7,'Table 5 (Benchmark &amp; Inputs)'!Y18:DA18)</f>
        <v>0.41956131257898621</v>
      </c>
      <c r="N11" s="268">
        <f>CORREL('Table 5 (Benchmark &amp; Inputs)'!$AG7:$DI7,'Table 5 (Benchmark &amp; Inputs)'!X18:CZ18)</f>
        <v>0.35513746916143524</v>
      </c>
      <c r="O11" s="272">
        <f>CORREL('Table 5 (Benchmark &amp; Inputs)'!$AG7:$DI7,'Table 5 (Benchmark &amp; Inputs)'!W18:CY18)</f>
        <v>0.26603223514678292</v>
      </c>
      <c r="Q11" s="139">
        <f>STDEV('Table 7 (Lead Inputs, Output)'!AJ18:DL18)</f>
        <v>5.9788701213537632</v>
      </c>
      <c r="R11" s="140">
        <f>VAR('Table 7 (Lead Inputs, Output)'!AJ18:DL18)</f>
        <v>35.746887928016761</v>
      </c>
      <c r="T11" s="137">
        <f t="shared" si="1"/>
        <v>2.7974463176030664E-2</v>
      </c>
      <c r="U11" s="128">
        <f t="shared" si="2"/>
        <v>0.42838092333833439</v>
      </c>
      <c r="W11" s="164">
        <f t="shared" si="8"/>
        <v>0.38371027344001013</v>
      </c>
      <c r="X11" s="165">
        <f t="shared" si="9"/>
        <v>0.15197581703400401</v>
      </c>
      <c r="Y11" s="166">
        <f t="shared" si="3"/>
        <v>0.26784304523700708</v>
      </c>
      <c r="AA11" s="164"/>
      <c r="AB11" s="300"/>
    </row>
    <row r="12" spans="1:28" s="6" customFormat="1" ht="15.75" thickBot="1" x14ac:dyDescent="0.3">
      <c r="A12" s="119" t="s">
        <v>122</v>
      </c>
      <c r="B12" s="120" t="s">
        <v>159</v>
      </c>
      <c r="C12" s="121" t="s">
        <v>136</v>
      </c>
      <c r="D12" s="113"/>
      <c r="E12" s="127">
        <f>CORREL('Table 5 (Benchmark &amp; Inputs)'!$AG8:$DI8,'Table 5 (Benchmark &amp; Inputs)'!AG19:DI19)</f>
        <v>0.67509573451737137</v>
      </c>
      <c r="F12" s="268">
        <f>CORREL('Table 5 (Benchmark &amp; Inputs)'!$AG8:$DI8,'Table 5 (Benchmark &amp; Inputs)'!AF19:DH19)</f>
        <v>0.64317967855982994</v>
      </c>
      <c r="G12" s="268">
        <f>CORREL('Table 5 (Benchmark &amp; Inputs)'!$AG8:$DI8,'Table 5 (Benchmark &amp; Inputs)'!AE19:DG19)</f>
        <v>0.60407525076231028</v>
      </c>
      <c r="H12" s="268">
        <f>CORREL('Table 5 (Benchmark &amp; Inputs)'!$AG8:$DI8,'Table 5 (Benchmark &amp; Inputs)'!AD19:DF19)</f>
        <v>0.55761248407476549</v>
      </c>
      <c r="I12" s="132">
        <f>CORREL('Table 5 (Benchmark &amp; Inputs)'!$AG8:$DI8,'Table 5 (Benchmark &amp; Inputs)'!AC19:DE19)</f>
        <v>0.5040869915582683</v>
      </c>
      <c r="J12" s="268">
        <f>CORREL('Table 5 (Benchmark &amp; Inputs)'!$AG8:$DI8,'Table 5 (Benchmark &amp; Inputs)'!AB19:DD19)</f>
        <v>0.44305406259746721</v>
      </c>
      <c r="K12" s="268">
        <f>CORREL('Table 5 (Benchmark &amp; Inputs)'!$AG8:$DI8,'Table 5 (Benchmark &amp; Inputs)'!AA19:DC19)</f>
        <v>0.3736913450476046</v>
      </c>
      <c r="L12" s="268">
        <f>CORREL('Table 5 (Benchmark &amp; Inputs)'!$AG8:$DI8,'Table 5 (Benchmark &amp; Inputs)'!Z19:DB19)</f>
        <v>0.29664717066460383</v>
      </c>
      <c r="M12" s="268">
        <f>CORREL('Table 5 (Benchmark &amp; Inputs)'!$AG8:$DI8,'Table 5 (Benchmark &amp; Inputs)'!Y19:DA19)</f>
        <v>0.21408996211467182</v>
      </c>
      <c r="N12" s="268">
        <f>CORREL('Table 5 (Benchmark &amp; Inputs)'!$AG8:$DI8,'Table 5 (Benchmark &amp; Inputs)'!X19:CZ19)</f>
        <v>0.13017457928551293</v>
      </c>
      <c r="O12" s="272">
        <f>CORREL('Table 5 (Benchmark &amp; Inputs)'!$AG8:$DI8,'Table 5 (Benchmark &amp; Inputs)'!W19:CY19)</f>
        <v>4.8758329684392906E-2</v>
      </c>
      <c r="Q12" s="139">
        <f>STDEV('Table 7 (Lead Inputs, Output)'!AJ19:DL19)</f>
        <v>8.6028001390378943</v>
      </c>
      <c r="R12" s="140">
        <f>VAR('Table 7 (Lead Inputs, Output)'!AJ19:DL19)</f>
        <v>74.008170232230427</v>
      </c>
      <c r="T12" s="137">
        <f t="shared" si="1"/>
        <v>1.3512021670879004E-2</v>
      </c>
      <c r="U12" s="128">
        <f t="shared" si="2"/>
        <v>0.5040869915582683</v>
      </c>
      <c r="W12" s="167">
        <f t="shared" si="8"/>
        <v>0.14026996893969795</v>
      </c>
      <c r="X12" s="168">
        <f t="shared" si="9"/>
        <v>0.17648734544046632</v>
      </c>
      <c r="Y12" s="169">
        <f t="shared" si="3"/>
        <v>0.15837865719008215</v>
      </c>
      <c r="AA12" s="164"/>
      <c r="AB12" s="300"/>
    </row>
    <row r="13" spans="1:28" s="6" customFormat="1" x14ac:dyDescent="0.25">
      <c r="A13" s="122" t="s">
        <v>123</v>
      </c>
      <c r="B13" s="107" t="s">
        <v>155</v>
      </c>
      <c r="C13" s="108" t="s">
        <v>137</v>
      </c>
      <c r="D13" s="109"/>
      <c r="E13" s="269">
        <f>CORREL('Table 5 (Benchmark &amp; Inputs)'!$AG4:$DI4,'Table 5 (Benchmark &amp; Inputs)'!AG20:DI20)</f>
        <v>0.44795358775953081</v>
      </c>
      <c r="F13" s="269">
        <f>CORREL('Table 5 (Benchmark &amp; Inputs)'!$AG4:$DI4,'Table 5 (Benchmark &amp; Inputs)'!AF20:DH20)</f>
        <v>0.48351670936245233</v>
      </c>
      <c r="G13" s="125">
        <f>CORREL('Table 5 (Benchmark &amp; Inputs)'!$AG4:$DI4,'Table 5 (Benchmark &amp; Inputs)'!AE20:DG20)</f>
        <v>0.50257909274858137</v>
      </c>
      <c r="H13" s="269">
        <f>CORREL('Table 5 (Benchmark &amp; Inputs)'!$AG4:$DI4,'Table 5 (Benchmark &amp; Inputs)'!AD20:DF20)</f>
        <v>0.50144566179719652</v>
      </c>
      <c r="I13" s="269">
        <f>CORREL('Table 5 (Benchmark &amp; Inputs)'!$AG4:$DI4,'Table 5 (Benchmark &amp; Inputs)'!AC20:DE20)</f>
        <v>0.48203709219920693</v>
      </c>
      <c r="J13" s="269">
        <f>CORREL('Table 5 (Benchmark &amp; Inputs)'!$AG4:$DI4,'Table 5 (Benchmark &amp; Inputs)'!AB20:DD20)</f>
        <v>0.44178924655713347</v>
      </c>
      <c r="K13" s="269">
        <f>CORREL('Table 5 (Benchmark &amp; Inputs)'!$AG4:$DI4,'Table 5 (Benchmark &amp; Inputs)'!AA20:DC20)</f>
        <v>0.37372181083823008</v>
      </c>
      <c r="L13" s="269">
        <f>CORREL('Table 5 (Benchmark &amp; Inputs)'!$AG4:$DI4,'Table 5 (Benchmark &amp; Inputs)'!Z20:DB20)</f>
        <v>0.29249660021580298</v>
      </c>
      <c r="M13" s="352">
        <f>CORREL('Table 5 (Benchmark &amp; Inputs)'!$AG4:$DI4,'Table 5 (Benchmark &amp; Inputs)'!Y20:DA20)</f>
        <v>0.19781126460652063</v>
      </c>
      <c r="N13" s="269">
        <f>CORREL('Table 5 (Benchmark &amp; Inputs)'!$AG4:$DI4,'Table 5 (Benchmark &amp; Inputs)'!X20:CZ20)</f>
        <v>9.1095408186213145E-2</v>
      </c>
      <c r="O13" s="271">
        <f>CORREL('Table 5 (Benchmark &amp; Inputs)'!$AG4:$DI4,'Table 5 (Benchmark &amp; Inputs)'!W20:CY20)</f>
        <v>-1.5302171434056405E-2</v>
      </c>
      <c r="P13" s="145"/>
      <c r="Q13" s="146">
        <f>STDEV('Table 7 (Lead Inputs, Output)'!AJ20:DL20)</f>
        <v>11.434483542187884</v>
      </c>
      <c r="R13" s="147">
        <f>VAR('Table 7 (Lead Inputs, Output)'!AJ20:DL20)</f>
        <v>130.74741387656559</v>
      </c>
      <c r="S13" s="145"/>
      <c r="T13" s="149">
        <f t="shared" si="1"/>
        <v>7.6483348339422431E-3</v>
      </c>
      <c r="U13" s="126">
        <f>M13</f>
        <v>0.19781126460652063</v>
      </c>
      <c r="W13" s="161">
        <f>T13/SUM(T3,T8,T13,T18,T23)</f>
        <v>9.3016801307257743E-2</v>
      </c>
      <c r="X13" s="162">
        <f t="shared" ref="X13" si="10">U13/SUM(U3,U8,U13,U18,U23)</f>
        <v>0.24430143074647653</v>
      </c>
      <c r="Y13" s="163">
        <f t="shared" si="3"/>
        <v>0.16865911602686715</v>
      </c>
      <c r="AA13" s="164"/>
      <c r="AB13" s="300"/>
    </row>
    <row r="14" spans="1:28" s="6" customFormat="1" x14ac:dyDescent="0.25">
      <c r="A14" s="110" t="s">
        <v>124</v>
      </c>
      <c r="B14" s="111" t="s">
        <v>156</v>
      </c>
      <c r="C14" s="112" t="s">
        <v>137</v>
      </c>
      <c r="D14" s="113"/>
      <c r="E14" s="268">
        <f>CORREL('Table 5 (Benchmark &amp; Inputs)'!$AG5:$DI5,'Table 5 (Benchmark &amp; Inputs)'!AG21:DI21)</f>
        <v>-0.25548585256477968</v>
      </c>
      <c r="F14" s="268">
        <f>CORREL('Table 5 (Benchmark &amp; Inputs)'!$AG5:$DI5,'Table 5 (Benchmark &amp; Inputs)'!AF21:DH21)</f>
        <v>-0.20115742778035989</v>
      </c>
      <c r="G14" s="268">
        <f>CORREL('Table 5 (Benchmark &amp; Inputs)'!$AG5:$DI5,'Table 5 (Benchmark &amp; Inputs)'!AE21:DG21)</f>
        <v>-0.13252093403155035</v>
      </c>
      <c r="H14" s="268">
        <f>CORREL('Table 5 (Benchmark &amp; Inputs)'!$AG5:$DI5,'Table 5 (Benchmark &amp; Inputs)'!AD21:DF21)</f>
        <v>-5.6436694365853822E-2</v>
      </c>
      <c r="I14" s="268">
        <f>CORREL('Table 5 (Benchmark &amp; Inputs)'!$AG5:$DI5,'Table 5 (Benchmark &amp; Inputs)'!AC21:DE21)</f>
        <v>2.5264638568496863E-2</v>
      </c>
      <c r="J14" s="268">
        <f>CORREL('Table 5 (Benchmark &amp; Inputs)'!$AG5:$DI5,'Table 5 (Benchmark &amp; Inputs)'!AB21:DD21)</f>
        <v>0.10758021534575421</v>
      </c>
      <c r="K14" s="268">
        <f>CORREL('Table 5 (Benchmark &amp; Inputs)'!$AG5:$DI5,'Table 5 (Benchmark &amp; Inputs)'!AA21:DC21)</f>
        <v>0.1756880567111955</v>
      </c>
      <c r="L14" s="268">
        <f>CORREL('Table 5 (Benchmark &amp; Inputs)'!$AG5:$DI5,'Table 5 (Benchmark &amp; Inputs)'!Z21:DB21)</f>
        <v>0.22924112334556357</v>
      </c>
      <c r="M14" s="353">
        <f>CORREL('Table 5 (Benchmark &amp; Inputs)'!$AG5:$DI5,'Table 5 (Benchmark &amp; Inputs)'!Y21:DA21)</f>
        <v>0.25699212349274975</v>
      </c>
      <c r="N14" s="127">
        <f>CORREL('Table 5 (Benchmark &amp; Inputs)'!$AG5:$DI5,'Table 5 (Benchmark &amp; Inputs)'!X21:CZ21)</f>
        <v>0.25849923150799264</v>
      </c>
      <c r="O14" s="272">
        <f>CORREL('Table 5 (Benchmark &amp; Inputs)'!$AG5:$DI5,'Table 5 (Benchmark &amp; Inputs)'!W21:CY21)</f>
        <v>0.24954347051374079</v>
      </c>
      <c r="P14" s="135"/>
      <c r="Q14" s="139">
        <f>STDEV('Table 7 (Lead Inputs, Output)'!AJ21:DL21)</f>
        <v>16.442924723172645</v>
      </c>
      <c r="R14" s="140">
        <f>VAR('Table 7 (Lead Inputs, Output)'!AJ21:DL21)</f>
        <v>270.36977345192219</v>
      </c>
      <c r="S14" s="135"/>
      <c r="T14" s="137">
        <f t="shared" si="1"/>
        <v>3.6986383027680513E-3</v>
      </c>
      <c r="U14" s="128">
        <f t="shared" ref="U14:U17" si="11">M14</f>
        <v>0.25699212349274975</v>
      </c>
      <c r="W14" s="164">
        <f t="shared" ref="W14:W17" si="12">T14/SUM(T4,T9,T14,T19,T24)</f>
        <v>7.3020795576106814E-2</v>
      </c>
      <c r="X14" s="165">
        <f t="shared" ref="X14:X17" si="13">U14/SUM(U4,U9,U14,U19,U24)</f>
        <v>8.7315163984983887E-2</v>
      </c>
      <c r="Y14" s="166">
        <f t="shared" si="3"/>
        <v>8.0167979780545351E-2</v>
      </c>
      <c r="AA14" s="164"/>
      <c r="AB14" s="300"/>
    </row>
    <row r="15" spans="1:28" s="6" customFormat="1" x14ac:dyDescent="0.25">
      <c r="A15" s="110" t="s">
        <v>125</v>
      </c>
      <c r="B15" s="111" t="s">
        <v>157</v>
      </c>
      <c r="C15" s="112" t="s">
        <v>137</v>
      </c>
      <c r="D15" s="113"/>
      <c r="E15" s="268">
        <f>CORREL('Table 5 (Benchmark &amp; Inputs)'!$AG6:$DI6,'Table 5 (Benchmark &amp; Inputs)'!AG22:DI22)</f>
        <v>0.12195940925955336</v>
      </c>
      <c r="F15" s="268">
        <f>CORREL('Table 5 (Benchmark &amp; Inputs)'!$AG6:$DI6,'Table 5 (Benchmark &amp; Inputs)'!AF22:DH22)</f>
        <v>0.16608738289884253</v>
      </c>
      <c r="G15" s="268">
        <f>CORREL('Table 5 (Benchmark &amp; Inputs)'!$AG6:$DI6,'Table 5 (Benchmark &amp; Inputs)'!AE22:DG22)</f>
        <v>0.20122070184937438</v>
      </c>
      <c r="H15" s="268">
        <f>CORREL('Table 5 (Benchmark &amp; Inputs)'!$AG6:$DI6,'Table 5 (Benchmark &amp; Inputs)'!AD22:DF22)</f>
        <v>0.22937622469941285</v>
      </c>
      <c r="I15" s="268">
        <f>CORREL('Table 5 (Benchmark &amp; Inputs)'!$AG6:$DI6,'Table 5 (Benchmark &amp; Inputs)'!AC22:DE22)</f>
        <v>0.25536132975096992</v>
      </c>
      <c r="J15" s="351">
        <f>CORREL('Table 5 (Benchmark &amp; Inputs)'!$AG6:$DI6,'Table 5 (Benchmark &amp; Inputs)'!AB22:DD22)</f>
        <v>0.28227653317508072</v>
      </c>
      <c r="K15" s="268">
        <f>CORREL('Table 5 (Benchmark &amp; Inputs)'!$AG6:$DI6,'Table 5 (Benchmark &amp; Inputs)'!AA22:DC22)</f>
        <v>0.32056190488579234</v>
      </c>
      <c r="L15" s="268">
        <f>CORREL('Table 5 (Benchmark &amp; Inputs)'!$AG6:$DI6,'Table 5 (Benchmark &amp; Inputs)'!Z22:DB22)</f>
        <v>0.38267849137386112</v>
      </c>
      <c r="M15" s="353">
        <f>CORREL('Table 5 (Benchmark &amp; Inputs)'!$AG6:$DI6,'Table 5 (Benchmark &amp; Inputs)'!Y22:DA22)</f>
        <v>0.46002556499858782</v>
      </c>
      <c r="N15" s="268">
        <f>CORREL('Table 5 (Benchmark &amp; Inputs)'!$AG6:$DI6,'Table 5 (Benchmark &amp; Inputs)'!X22:CZ22)</f>
        <v>0.54406524280431534</v>
      </c>
      <c r="O15" s="133">
        <f>CORREL('Table 5 (Benchmark &amp; Inputs)'!$AG6:$DI6,'Table 5 (Benchmark &amp; Inputs)'!W22:CY22)</f>
        <v>0.60237162923020404</v>
      </c>
      <c r="P15" s="135"/>
      <c r="Q15" s="139">
        <f>STDEV('Table 7 (Lead Inputs, Output)'!AJ22:DL22)</f>
        <v>15.699515780335062</v>
      </c>
      <c r="R15" s="140">
        <f>VAR('Table 7 (Lead Inputs, Output)'!AJ22:DL22)</f>
        <v>246.47479573698965</v>
      </c>
      <c r="S15" s="135"/>
      <c r="T15" s="137">
        <f t="shared" si="1"/>
        <v>4.0572099756077621E-3</v>
      </c>
      <c r="U15" s="128">
        <f t="shared" si="11"/>
        <v>0.46002556499858782</v>
      </c>
      <c r="W15" s="164">
        <f t="shared" si="12"/>
        <v>3.1325781991776221E-2</v>
      </c>
      <c r="X15" s="165">
        <f t="shared" si="13"/>
        <v>0.17811012574295665</v>
      </c>
      <c r="Y15" s="166">
        <f t="shared" si="3"/>
        <v>0.10471795386736643</v>
      </c>
      <c r="AA15" s="164"/>
      <c r="AB15" s="300"/>
    </row>
    <row r="16" spans="1:28" s="6" customFormat="1" x14ac:dyDescent="0.25">
      <c r="A16" s="110" t="s">
        <v>126</v>
      </c>
      <c r="B16" s="111" t="s">
        <v>158</v>
      </c>
      <c r="C16" s="112" t="s">
        <v>137</v>
      </c>
      <c r="D16" s="113"/>
      <c r="E16" s="268">
        <f>CORREL('Table 5 (Benchmark &amp; Inputs)'!$AG7:$DI7,'Table 5 (Benchmark &amp; Inputs)'!AG23:DI23)</f>
        <v>6.6725765315496982E-2</v>
      </c>
      <c r="F16" s="268">
        <f>CORREL('Table 5 (Benchmark &amp; Inputs)'!$AG7:$DI7,'Table 5 (Benchmark &amp; Inputs)'!AF23:DH23)</f>
        <v>0.11528976921608904</v>
      </c>
      <c r="G16" s="268">
        <f>CORREL('Table 5 (Benchmark &amp; Inputs)'!$AG7:$DI7,'Table 5 (Benchmark &amp; Inputs)'!AE23:DG23)</f>
        <v>0.16457840161488635</v>
      </c>
      <c r="H16" s="268">
        <f>CORREL('Table 5 (Benchmark &amp; Inputs)'!$AG7:$DI7,'Table 5 (Benchmark &amp; Inputs)'!AD23:DF23)</f>
        <v>0.21239615533359538</v>
      </c>
      <c r="I16" s="268">
        <f>CORREL('Table 5 (Benchmark &amp; Inputs)'!$AG7:$DI7,'Table 5 (Benchmark &amp; Inputs)'!AC23:DE23)</f>
        <v>0.26036721655951994</v>
      </c>
      <c r="J16" s="268">
        <f>CORREL('Table 5 (Benchmark &amp; Inputs)'!$AG7:$DI7,'Table 5 (Benchmark &amp; Inputs)'!AB23:DD23)</f>
        <v>0.31058713962684442</v>
      </c>
      <c r="K16" s="268">
        <f>CORREL('Table 5 (Benchmark &amp; Inputs)'!$AG7:$DI7,'Table 5 (Benchmark &amp; Inputs)'!AA23:DC23)</f>
        <v>0.35751158893409934</v>
      </c>
      <c r="L16" s="268">
        <f>CORREL('Table 5 (Benchmark &amp; Inputs)'!$AG7:$DI7,'Table 5 (Benchmark &amp; Inputs)'!Z23:DB23)</f>
        <v>0.40921982973723536</v>
      </c>
      <c r="M16" s="353">
        <f>CORREL('Table 5 (Benchmark &amp; Inputs)'!$AG7:$DI7,'Table 5 (Benchmark &amp; Inputs)'!Y23:DA23)</f>
        <v>0.45587364550838699</v>
      </c>
      <c r="N16" s="268">
        <f>CORREL('Table 5 (Benchmark &amp; Inputs)'!$AG7:$DI7,'Table 5 (Benchmark &amp; Inputs)'!X23:CZ23)</f>
        <v>0.49518907854352606</v>
      </c>
      <c r="O16" s="133">
        <f>CORREL('Table 5 (Benchmark &amp; Inputs)'!$AG7:$DI7,'Table 5 (Benchmark &amp; Inputs)'!W23:CY23)</f>
        <v>0.50836337850119406</v>
      </c>
      <c r="P16" s="135"/>
      <c r="Q16" s="139">
        <f>STDEV('Table 7 (Lead Inputs, Output)'!AJ23:DL23)</f>
        <v>11.527009068849921</v>
      </c>
      <c r="R16" s="140">
        <f>VAR('Table 7 (Lead Inputs, Output)'!AJ23:DL23)</f>
        <v>132.87193807334833</v>
      </c>
      <c r="S16" s="135"/>
      <c r="T16" s="137">
        <f t="shared" si="1"/>
        <v>7.5260436063480703E-3</v>
      </c>
      <c r="U16" s="128">
        <f t="shared" si="11"/>
        <v>0.45587364550838699</v>
      </c>
      <c r="W16" s="164">
        <f t="shared" si="12"/>
        <v>0.10323058683705597</v>
      </c>
      <c r="X16" s="165">
        <f t="shared" si="13"/>
        <v>0.16172935340000755</v>
      </c>
      <c r="Y16" s="166">
        <f t="shared" si="3"/>
        <v>0.13247997011853174</v>
      </c>
      <c r="AA16" s="164"/>
      <c r="AB16" s="300"/>
    </row>
    <row r="17" spans="1:28" s="6" customFormat="1" ht="15.75" thickBot="1" x14ac:dyDescent="0.3">
      <c r="A17" s="115" t="s">
        <v>127</v>
      </c>
      <c r="B17" s="116" t="s">
        <v>159</v>
      </c>
      <c r="C17" s="117" t="s">
        <v>137</v>
      </c>
      <c r="D17" s="118"/>
      <c r="E17" s="273">
        <f>CORREL('Table 5 (Benchmark &amp; Inputs)'!$AG8:$DI8,'Table 5 (Benchmark &amp; Inputs)'!AG24:DI24)</f>
        <v>0.16430724744421513</v>
      </c>
      <c r="F17" s="273">
        <f>CORREL('Table 5 (Benchmark &amp; Inputs)'!$AG8:$DI8,'Table 5 (Benchmark &amp; Inputs)'!AF24:DH24)</f>
        <v>0.24564661802628249</v>
      </c>
      <c r="G17" s="273">
        <f>CORREL('Table 5 (Benchmark &amp; Inputs)'!$AG8:$DI8,'Table 5 (Benchmark &amp; Inputs)'!AE24:DG24)</f>
        <v>0.31303253674758874</v>
      </c>
      <c r="H17" s="273">
        <f>CORREL('Table 5 (Benchmark &amp; Inputs)'!$AG8:$DI8,'Table 5 (Benchmark &amp; Inputs)'!AD24:DF24)</f>
        <v>0.3662410680937942</v>
      </c>
      <c r="I17" s="273">
        <f>CORREL('Table 5 (Benchmark &amp; Inputs)'!$AG8:$DI8,'Table 5 (Benchmark &amp; Inputs)'!AC24:DE24)</f>
        <v>0.40847676826748325</v>
      </c>
      <c r="J17" s="273">
        <f>CORREL('Table 5 (Benchmark &amp; Inputs)'!$AG8:$DI8,'Table 5 (Benchmark &amp; Inputs)'!AB24:DD24)</f>
        <v>0.43724240014554999</v>
      </c>
      <c r="K17" s="273">
        <f>CORREL('Table 5 (Benchmark &amp; Inputs)'!$AG8:$DI8,'Table 5 (Benchmark &amp; Inputs)'!AA24:DC24)</f>
        <v>0.45706646115950755</v>
      </c>
      <c r="L17" s="273">
        <f>CORREL('Table 5 (Benchmark &amp; Inputs)'!$AG8:$DI8,'Table 5 (Benchmark &amp; Inputs)'!Z24:DB24)</f>
        <v>0.47304876268222101</v>
      </c>
      <c r="M17" s="354">
        <f>CORREL('Table 5 (Benchmark &amp; Inputs)'!$AG8:$DI8,'Table 5 (Benchmark &amp; Inputs)'!Y24:DA24)</f>
        <v>0.48274267155427719</v>
      </c>
      <c r="N17" s="130">
        <f>CORREL('Table 5 (Benchmark &amp; Inputs)'!$AG8:$DI8,'Table 5 (Benchmark &amp; Inputs)'!X24:CZ24)</f>
        <v>0.48448702798460475</v>
      </c>
      <c r="O17" s="275">
        <f>CORREL('Table 5 (Benchmark &amp; Inputs)'!$AG8:$DI8,'Table 5 (Benchmark &amp; Inputs)'!W24:CY24)</f>
        <v>0.48124253046211857</v>
      </c>
      <c r="P17" s="148"/>
      <c r="Q17" s="141">
        <f>STDEV('Table 7 (Lead Inputs, Output)'!AJ24:DL24)</f>
        <v>9.2709582269034296</v>
      </c>
      <c r="R17" s="142">
        <f>VAR('Table 7 (Lead Inputs, Output)'!AJ24:DL24)</f>
        <v>85.9506664449884</v>
      </c>
      <c r="S17" s="148"/>
      <c r="T17" s="138">
        <f t="shared" si="1"/>
        <v>1.1634581107524477E-2</v>
      </c>
      <c r="U17" s="131">
        <f t="shared" si="11"/>
        <v>0.48274267155427719</v>
      </c>
      <c r="W17" s="167">
        <f t="shared" si="12"/>
        <v>0.12078002613747205</v>
      </c>
      <c r="X17" s="168">
        <f t="shared" si="13"/>
        <v>0.16901442421690643</v>
      </c>
      <c r="Y17" s="169">
        <f t="shared" si="3"/>
        <v>0.14489722517718923</v>
      </c>
      <c r="AA17" s="164"/>
      <c r="AB17" s="300"/>
    </row>
    <row r="18" spans="1:28" s="6" customFormat="1" x14ac:dyDescent="0.25">
      <c r="A18" s="119" t="s">
        <v>128</v>
      </c>
      <c r="B18" s="120" t="s">
        <v>155</v>
      </c>
      <c r="C18" s="121" t="s">
        <v>138</v>
      </c>
      <c r="D18" s="113"/>
      <c r="E18" s="127">
        <f>CORREL('Table 5 (Benchmark &amp; Inputs)'!$AG4:$DI4,'Table 5 (Benchmark &amp; Inputs)'!AG25:DI25)</f>
        <v>0.51834590991671581</v>
      </c>
      <c r="F18" s="268">
        <f>CORREL('Table 5 (Benchmark &amp; Inputs)'!$AG4:$DI4,'Table 5 (Benchmark &amp; Inputs)'!AF25:DH25)</f>
        <v>0.49598600895885953</v>
      </c>
      <c r="G18" s="268">
        <f>CORREL('Table 5 (Benchmark &amp; Inputs)'!$AG4:$DI4,'Table 5 (Benchmark &amp; Inputs)'!AE25:DG25)</f>
        <v>0.45570328736813553</v>
      </c>
      <c r="H18" s="268">
        <f>CORREL('Table 5 (Benchmark &amp; Inputs)'!$AG4:$DI4,'Table 5 (Benchmark &amp; Inputs)'!AD25:DF25)</f>
        <v>0.3963278532445863</v>
      </c>
      <c r="I18" s="268">
        <f>CORREL('Table 5 (Benchmark &amp; Inputs)'!$AG4:$DI4,'Table 5 (Benchmark &amp; Inputs)'!AC25:DE25)</f>
        <v>0.32773944921676873</v>
      </c>
      <c r="J18" s="352">
        <f>CORREL('Table 5 (Benchmark &amp; Inputs)'!$AG4:$DI4,'Table 5 (Benchmark &amp; Inputs)'!AB25:DD25)</f>
        <v>0.23738797555119054</v>
      </c>
      <c r="K18" s="268">
        <f>CORREL('Table 5 (Benchmark &amp; Inputs)'!$AG4:$DI4,'Table 5 (Benchmark &amp; Inputs)'!AA25:DC25)</f>
        <v>0.12886297547534775</v>
      </c>
      <c r="L18" s="268">
        <f>CORREL('Table 5 (Benchmark &amp; Inputs)'!$AG4:$DI4,'Table 5 (Benchmark &amp; Inputs)'!Z25:DB25)</f>
        <v>1.5463594901523185E-2</v>
      </c>
      <c r="M18" s="268">
        <f>CORREL('Table 5 (Benchmark &amp; Inputs)'!$AG4:$DI4,'Table 5 (Benchmark &amp; Inputs)'!Y25:DA25)</f>
        <v>-9.5059615388363841E-2</v>
      </c>
      <c r="N18" s="268">
        <f>CORREL('Table 5 (Benchmark &amp; Inputs)'!$AG4:$DI4,'Table 5 (Benchmark &amp; Inputs)'!X25:CZ25)</f>
        <v>-0.19257929985910591</v>
      </c>
      <c r="O18" s="272">
        <f>CORREL('Table 5 (Benchmark &amp; Inputs)'!$AG4:$DI4,'Table 5 (Benchmark &amp; Inputs)'!W25:CY25)</f>
        <v>-0.27106884393724628</v>
      </c>
      <c r="Q18" s="139">
        <f>STDEV('Table 7 (Lead Inputs, Output)'!AJ25:DL25)</f>
        <v>17.77407566822589</v>
      </c>
      <c r="R18" s="140">
        <f>VAR('Table 7 (Lead Inputs, Output)'!AJ25:DL25)</f>
        <v>315.91776585981961</v>
      </c>
      <c r="T18" s="137">
        <f t="shared" si="1"/>
        <v>3.1653807036725002E-3</v>
      </c>
      <c r="U18" s="128">
        <f>J18</f>
        <v>0.23738797555119054</v>
      </c>
      <c r="W18" s="161">
        <f>T18/SUM(T3,T8,T13,T18,T23)</f>
        <v>3.8496430186173006E-2</v>
      </c>
      <c r="X18" s="162">
        <f t="shared" ref="X18" si="14">U18/SUM(U3,U8,U13,U18,U23)</f>
        <v>0.29317957288491914</v>
      </c>
      <c r="Y18" s="163">
        <f t="shared" si="3"/>
        <v>0.16583800153554606</v>
      </c>
      <c r="AA18" s="164"/>
      <c r="AB18" s="300"/>
    </row>
    <row r="19" spans="1:28" s="6" customFormat="1" x14ac:dyDescent="0.25">
      <c r="A19" s="119" t="s">
        <v>129</v>
      </c>
      <c r="B19" s="120" t="s">
        <v>156</v>
      </c>
      <c r="C19" s="121" t="s">
        <v>138</v>
      </c>
      <c r="D19" s="113"/>
      <c r="E19" s="268">
        <f>CORREL('Table 5 (Benchmark &amp; Inputs)'!$AG5:$DI5,'Table 5 (Benchmark &amp; Inputs)'!AG26:DI26)</f>
        <v>0.2820959698630735</v>
      </c>
      <c r="F19" s="268">
        <f>CORREL('Table 5 (Benchmark &amp; Inputs)'!$AG5:$DI5,'Table 5 (Benchmark &amp; Inputs)'!AF26:DH26)</f>
        <v>0.39571745918742196</v>
      </c>
      <c r="G19" s="268">
        <f>CORREL('Table 5 (Benchmark &amp; Inputs)'!$AG5:$DI5,'Table 5 (Benchmark &amp; Inputs)'!AE26:DG26)</f>
        <v>0.48938181729305413</v>
      </c>
      <c r="H19" s="268">
        <f>CORREL('Table 5 (Benchmark &amp; Inputs)'!$AG5:$DI5,'Table 5 (Benchmark &amp; Inputs)'!AD26:DF26)</f>
        <v>0.55309557609855153</v>
      </c>
      <c r="I19" s="268">
        <f>CORREL('Table 5 (Benchmark &amp; Inputs)'!$AG5:$DI5,'Table 5 (Benchmark &amp; Inputs)'!AC26:DE26)</f>
        <v>0.57537381436187163</v>
      </c>
      <c r="J19" s="355">
        <f>CORREL('Table 5 (Benchmark &amp; Inputs)'!$AG5:$DI5,'Table 5 (Benchmark &amp; Inputs)'!AB26:DD26)</f>
        <v>0.57956568134676878</v>
      </c>
      <c r="K19" s="268">
        <f>CORREL('Table 5 (Benchmark &amp; Inputs)'!$AG5:$DI5,'Table 5 (Benchmark &amp; Inputs)'!AA26:DC26)</f>
        <v>0.57615542011053045</v>
      </c>
      <c r="L19" s="268">
        <f>CORREL('Table 5 (Benchmark &amp; Inputs)'!$AG5:$DI5,'Table 5 (Benchmark &amp; Inputs)'!Z26:DB26)</f>
        <v>0.5618218877040253</v>
      </c>
      <c r="M19" s="268">
        <f>CORREL('Table 5 (Benchmark &amp; Inputs)'!$AG5:$DI5,'Table 5 (Benchmark &amp; Inputs)'!Y26:DA26)</f>
        <v>0.54142715051395274</v>
      </c>
      <c r="N19" s="268">
        <f>CORREL('Table 5 (Benchmark &amp; Inputs)'!$AG5:$DI5,'Table 5 (Benchmark &amp; Inputs)'!X26:CZ26)</f>
        <v>0.51980891067055479</v>
      </c>
      <c r="O19" s="272">
        <f>CORREL('Table 5 (Benchmark &amp; Inputs)'!$AG5:$DI5,'Table 5 (Benchmark &amp; Inputs)'!W26:CY26)</f>
        <v>0.50836199680224503</v>
      </c>
      <c r="Q19" s="139">
        <f>STDEV('Table 7 (Lead Inputs, Output)'!AJ26:DL26)</f>
        <v>22.45027985717525</v>
      </c>
      <c r="R19" s="140">
        <f>VAR('Table 7 (Lead Inputs, Output)'!AJ26:DL26)</f>
        <v>504.01506566548869</v>
      </c>
      <c r="T19" s="137">
        <f t="shared" si="1"/>
        <v>1.9840676759922352E-3</v>
      </c>
      <c r="U19" s="128">
        <f t="shared" ref="U19:U22" si="15">J19</f>
        <v>0.57956568134676878</v>
      </c>
      <c r="W19" s="164">
        <f t="shared" ref="W19:W22" si="16">T19/SUM(T4,T9,T14,T19,T24)</f>
        <v>3.9170686160191412E-2</v>
      </c>
      <c r="X19" s="165">
        <f t="shared" ref="X19:X22" si="17">U19/SUM(U4,U9,U14,U19,U24)</f>
        <v>0.19691215364540032</v>
      </c>
      <c r="Y19" s="166">
        <f t="shared" si="3"/>
        <v>0.11804141990279587</v>
      </c>
      <c r="AA19" s="164"/>
      <c r="AB19" s="300"/>
    </row>
    <row r="20" spans="1:28" s="6" customFormat="1" x14ac:dyDescent="0.25">
      <c r="A20" s="119" t="s">
        <v>130</v>
      </c>
      <c r="B20" s="120" t="s">
        <v>157</v>
      </c>
      <c r="C20" s="121" t="s">
        <v>138</v>
      </c>
      <c r="D20" s="113"/>
      <c r="E20" s="268">
        <f>CORREL('Table 5 (Benchmark &amp; Inputs)'!$AG6:$DI6,'Table 5 (Benchmark &amp; Inputs)'!AG27:DI27)</f>
        <v>0.30484245021502893</v>
      </c>
      <c r="F20" s="268">
        <f>CORREL('Table 5 (Benchmark &amp; Inputs)'!$AG6:$DI6,'Table 5 (Benchmark &amp; Inputs)'!AF27:DH27)</f>
        <v>0.38072236515059732</v>
      </c>
      <c r="G20" s="268">
        <f>CORREL('Table 5 (Benchmark &amp; Inputs)'!$AG6:$DI6,'Table 5 (Benchmark &amp; Inputs)'!AE27:DG27)</f>
        <v>0.44134837051870568</v>
      </c>
      <c r="H20" s="268">
        <f>CORREL('Table 5 (Benchmark &amp; Inputs)'!$AG6:$DI6,'Table 5 (Benchmark &amp; Inputs)'!AD27:DF27)</f>
        <v>0.49124671664237507</v>
      </c>
      <c r="I20" s="268">
        <f>CORREL('Table 5 (Benchmark &amp; Inputs)'!$AG6:$DI6,'Table 5 (Benchmark &amp; Inputs)'!AC27:DE27)</f>
        <v>0.53316021713595274</v>
      </c>
      <c r="J20" s="353">
        <f>CORREL('Table 5 (Benchmark &amp; Inputs)'!$AG6:$DI6,'Table 5 (Benchmark &amp; Inputs)'!AB27:DD27)</f>
        <v>0.56198718214862098</v>
      </c>
      <c r="K20" s="268">
        <f>CORREL('Table 5 (Benchmark &amp; Inputs)'!$AG6:$DI6,'Table 5 (Benchmark &amp; Inputs)'!AA27:DC27)</f>
        <v>0.58821870423371436</v>
      </c>
      <c r="L20" s="127">
        <f>CORREL('Table 5 (Benchmark &amp; Inputs)'!$AG6:$DI6,'Table 5 (Benchmark &amp; Inputs)'!Z27:DB27)</f>
        <v>0.60583822745193527</v>
      </c>
      <c r="M20" s="268">
        <f>CORREL('Table 5 (Benchmark &amp; Inputs)'!$AG6:$DI6,'Table 5 (Benchmark &amp; Inputs)'!Y27:DA27)</f>
        <v>0.60297778421667703</v>
      </c>
      <c r="N20" s="268">
        <f>CORREL('Table 5 (Benchmark &amp; Inputs)'!$AG6:$DI6,'Table 5 (Benchmark &amp; Inputs)'!X27:CZ27)</f>
        <v>0.5721343001079805</v>
      </c>
      <c r="O20" s="272">
        <f>CORREL('Table 5 (Benchmark &amp; Inputs)'!$AG6:$DI6,'Table 5 (Benchmark &amp; Inputs)'!W27:CY27)</f>
        <v>0.50701834020868064</v>
      </c>
      <c r="Q20" s="139">
        <f>STDEV('Table 7 (Lead Inputs, Output)'!AJ27:DL27)</f>
        <v>22.16607711455282</v>
      </c>
      <c r="R20" s="140">
        <f>VAR('Table 7 (Lead Inputs, Output)'!AJ27:DL27)</f>
        <v>491.33497464830225</v>
      </c>
      <c r="T20" s="137">
        <f t="shared" si="1"/>
        <v>2.0352713557910268E-3</v>
      </c>
      <c r="U20" s="128">
        <f t="shared" si="15"/>
        <v>0.56198718214862098</v>
      </c>
      <c r="W20" s="164">
        <f t="shared" si="16"/>
        <v>1.5714362127896998E-2</v>
      </c>
      <c r="X20" s="165">
        <f t="shared" si="17"/>
        <v>0.21758705449060867</v>
      </c>
      <c r="Y20" s="166">
        <f t="shared" si="3"/>
        <v>0.11665070830925284</v>
      </c>
      <c r="AA20" s="164"/>
      <c r="AB20" s="300"/>
    </row>
    <row r="21" spans="1:28" s="6" customFormat="1" x14ac:dyDescent="0.25">
      <c r="A21" s="123" t="s">
        <v>131</v>
      </c>
      <c r="B21" s="120" t="s">
        <v>158</v>
      </c>
      <c r="C21" s="121" t="s">
        <v>138</v>
      </c>
      <c r="D21" s="113"/>
      <c r="E21" s="268">
        <f>CORREL('Table 5 (Benchmark &amp; Inputs)'!$AG7:$DI7,'Table 5 (Benchmark &amp; Inputs)'!AG28:DI28)</f>
        <v>0.22865841332658912</v>
      </c>
      <c r="F21" s="268">
        <f>CORREL('Table 5 (Benchmark &amp; Inputs)'!$AG7:$DI7,'Table 5 (Benchmark &amp; Inputs)'!AF28:DH28)</f>
        <v>0.28365047947871197</v>
      </c>
      <c r="G21" s="268">
        <f>CORREL('Table 5 (Benchmark &amp; Inputs)'!$AG7:$DI7,'Table 5 (Benchmark &amp; Inputs)'!AE28:DG28)</f>
        <v>0.32732518970069535</v>
      </c>
      <c r="H21" s="268">
        <f>CORREL('Table 5 (Benchmark &amp; Inputs)'!$AG7:$DI7,'Table 5 (Benchmark &amp; Inputs)'!AD28:DF28)</f>
        <v>0.36601957640019234</v>
      </c>
      <c r="I21" s="268">
        <f>CORREL('Table 5 (Benchmark &amp; Inputs)'!$AG7:$DI7,'Table 5 (Benchmark &amp; Inputs)'!AC28:DE28)</f>
        <v>0.39426458368402195</v>
      </c>
      <c r="J21" s="355">
        <f>CORREL('Table 5 (Benchmark &amp; Inputs)'!$AG7:$DI7,'Table 5 (Benchmark &amp; Inputs)'!AB28:DD28)</f>
        <v>0.40562152339743546</v>
      </c>
      <c r="K21" s="268">
        <f>CORREL('Table 5 (Benchmark &amp; Inputs)'!$AG7:$DI7,'Table 5 (Benchmark &amp; Inputs)'!AA28:DC28)</f>
        <v>0.40249695136663799</v>
      </c>
      <c r="L21" s="268">
        <f>CORREL('Table 5 (Benchmark &amp; Inputs)'!$AG7:$DI7,'Table 5 (Benchmark &amp; Inputs)'!Z28:DB28)</f>
        <v>0.38470999051138799</v>
      </c>
      <c r="M21" s="268">
        <f>CORREL('Table 5 (Benchmark &amp; Inputs)'!$AG7:$DI7,'Table 5 (Benchmark &amp; Inputs)'!Y28:DA28)</f>
        <v>0.35676927213078785</v>
      </c>
      <c r="N21" s="268">
        <f>CORREL('Table 5 (Benchmark &amp; Inputs)'!$AG7:$DI7,'Table 5 (Benchmark &amp; Inputs)'!X28:CZ28)</f>
        <v>0.31720437598458073</v>
      </c>
      <c r="O21" s="272">
        <f>CORREL('Table 5 (Benchmark &amp; Inputs)'!$AG7:$DI7,'Table 5 (Benchmark &amp; Inputs)'!W28:CY28)</f>
        <v>0.2501258867040656</v>
      </c>
      <c r="Q21" s="139">
        <f>STDEV('Table 7 (Lead Inputs, Output)'!AJ28:DL28)</f>
        <v>14.144803784849969</v>
      </c>
      <c r="R21" s="140">
        <f>VAR('Table 7 (Lead Inputs, Output)'!AJ28:DL28)</f>
        <v>200.075474111906</v>
      </c>
      <c r="T21" s="137">
        <f t="shared" si="1"/>
        <v>4.9981138589764431E-3</v>
      </c>
      <c r="U21" s="128">
        <f t="shared" si="15"/>
        <v>0.40562152339743546</v>
      </c>
      <c r="W21" s="164">
        <f t="shared" si="16"/>
        <v>6.8556369551906388E-2</v>
      </c>
      <c r="X21" s="165">
        <f t="shared" si="17"/>
        <v>0.14390151163714587</v>
      </c>
      <c r="Y21" s="166">
        <f t="shared" si="3"/>
        <v>0.10622894059452613</v>
      </c>
      <c r="AA21" s="164"/>
      <c r="AB21" s="300"/>
    </row>
    <row r="22" spans="1:28" s="6" customFormat="1" ht="15.75" thickBot="1" x14ac:dyDescent="0.3">
      <c r="A22" s="119" t="s">
        <v>132</v>
      </c>
      <c r="B22" s="120" t="s">
        <v>159</v>
      </c>
      <c r="C22" s="121" t="s">
        <v>138</v>
      </c>
      <c r="D22" s="113"/>
      <c r="E22" s="268">
        <f>CORREL('Table 5 (Benchmark &amp; Inputs)'!$AG8:$DI8,'Table 5 (Benchmark &amp; Inputs)'!AG29:DI29)</f>
        <v>0.27960795498277835</v>
      </c>
      <c r="F22" s="268">
        <f>CORREL('Table 5 (Benchmark &amp; Inputs)'!$AG8:$DI8,'Table 5 (Benchmark &amp; Inputs)'!AF29:DH29)</f>
        <v>0.3783025988464026</v>
      </c>
      <c r="G22" s="268">
        <f>CORREL('Table 5 (Benchmark &amp; Inputs)'!$AG8:$DI8,'Table 5 (Benchmark &amp; Inputs)'!AE29:DG29)</f>
        <v>0.46689255434343691</v>
      </c>
      <c r="H22" s="268">
        <f>CORREL('Table 5 (Benchmark &amp; Inputs)'!$AG8:$DI8,'Table 5 (Benchmark &amp; Inputs)'!AD29:DF29)</f>
        <v>0.54316834717673679</v>
      </c>
      <c r="I22" s="268">
        <f>CORREL('Table 5 (Benchmark &amp; Inputs)'!$AG8:$DI8,'Table 5 (Benchmark &amp; Inputs)'!AC29:DE29)</f>
        <v>0.60398186388533504</v>
      </c>
      <c r="J22" s="354">
        <f>CORREL('Table 5 (Benchmark &amp; Inputs)'!$AG8:$DI8,'Table 5 (Benchmark &amp; Inputs)'!AB29:DD29)</f>
        <v>0.64761655201698054</v>
      </c>
      <c r="K22" s="268">
        <f>CORREL('Table 5 (Benchmark &amp; Inputs)'!$AG8:$DI8,'Table 5 (Benchmark &amp; Inputs)'!AA29:DC29)</f>
        <v>0.67464996828271862</v>
      </c>
      <c r="L22" s="127">
        <f>CORREL('Table 5 (Benchmark &amp; Inputs)'!$AG8:$DI8,'Table 5 (Benchmark &amp; Inputs)'!Z29:DB29)</f>
        <v>0.68398270731120192</v>
      </c>
      <c r="M22" s="268">
        <f>CORREL('Table 5 (Benchmark &amp; Inputs)'!$AG8:$DI8,'Table 5 (Benchmark &amp; Inputs)'!Y29:DA29)</f>
        <v>0.67241284228794906</v>
      </c>
      <c r="N22" s="268">
        <f>CORREL('Table 5 (Benchmark &amp; Inputs)'!$AG8:$DI8,'Table 5 (Benchmark &amp; Inputs)'!X29:CZ29)</f>
        <v>0.63659068359168614</v>
      </c>
      <c r="O22" s="272">
        <f>CORREL('Table 5 (Benchmark &amp; Inputs)'!$AG8:$DI8,'Table 5 (Benchmark &amp; Inputs)'!W29:CY29)</f>
        <v>0.57915711426361194</v>
      </c>
      <c r="Q22" s="139">
        <f>STDEV('Table 7 (Lead Inputs, Output)'!AJ29:DL29)</f>
        <v>30.873688426228494</v>
      </c>
      <c r="R22" s="140">
        <f>VAR('Table 7 (Lead Inputs, Output)'!AJ29:DL29)</f>
        <v>953.18463703983525</v>
      </c>
      <c r="T22" s="137">
        <f t="shared" si="1"/>
        <v>1.0491146847535775E-3</v>
      </c>
      <c r="U22" s="128">
        <f t="shared" si="15"/>
        <v>0.64761655201698054</v>
      </c>
      <c r="W22" s="167">
        <f t="shared" si="16"/>
        <v>1.0890989359624974E-2</v>
      </c>
      <c r="X22" s="168">
        <f t="shared" si="17"/>
        <v>0.22673889237939771</v>
      </c>
      <c r="Y22" s="169">
        <f t="shared" si="3"/>
        <v>0.11881494086951135</v>
      </c>
      <c r="AA22" s="164"/>
      <c r="AB22" s="300"/>
    </row>
    <row r="23" spans="1:28" s="6" customFormat="1" x14ac:dyDescent="0.25">
      <c r="A23" s="122" t="s">
        <v>163</v>
      </c>
      <c r="B23" s="107" t="s">
        <v>155</v>
      </c>
      <c r="C23" s="108" t="s">
        <v>306</v>
      </c>
      <c r="D23" s="109"/>
      <c r="E23" s="125">
        <f>CORREL('Table 5 (Benchmark &amp; Inputs)'!$CB4:$DI4,'Table 5 (Benchmark &amp; Inputs)'!CB30:DI30)</f>
        <v>0.11940825978786793</v>
      </c>
      <c r="F23" s="269">
        <f>CORREL('Table 5 (Benchmark &amp; Inputs)'!$CB4:$DI4,'Table 5 (Benchmark &amp; Inputs)'!CA30:DH30)</f>
        <v>7.2740301890377765E-2</v>
      </c>
      <c r="G23" s="269">
        <f>CORREL('Table 5 (Benchmark &amp; Inputs)'!$CB4:$DI4,'Table 5 (Benchmark &amp; Inputs)'!BZ30:DG30)</f>
        <v>-1.492654660964376E-2</v>
      </c>
      <c r="H23" s="269">
        <f>CORREL('Table 5 (Benchmark &amp; Inputs)'!$CB4:$DI4,'Table 5 (Benchmark &amp; Inputs)'!BY30:DF30)</f>
        <v>-0.12986854492977815</v>
      </c>
      <c r="I23" s="270">
        <f>CORREL('Table 5 (Benchmark &amp; Inputs)'!$CB4:$DI4,'Table 5 (Benchmark &amp; Inputs)'!BX30:DE30)</f>
        <v>-0.25265963765106053</v>
      </c>
      <c r="J23" s="269">
        <f>CORREL('Table 5 (Benchmark &amp; Inputs)'!$CB4:$DI4,'Table 5 (Benchmark &amp; Inputs)'!BW30:DD30)</f>
        <v>-0.35992632514248801</v>
      </c>
      <c r="K23" s="269">
        <f>CORREL('Table 5 (Benchmark &amp; Inputs)'!$CB4:$DI4,'Table 5 (Benchmark &amp; Inputs)'!BV30:DC30)</f>
        <v>-0.42193753201412448</v>
      </c>
      <c r="L23" s="269">
        <f>CORREL('Table 5 (Benchmark &amp; Inputs)'!$CB4:$DI4,'Table 5 (Benchmark &amp; Inputs)'!BU30:DB30)</f>
        <v>-0.42639310179813639</v>
      </c>
      <c r="M23" s="269">
        <f>CORREL('Table 5 (Benchmark &amp; Inputs)'!$CB4:$DI4,'Table 5 (Benchmark &amp; Inputs)'!BT30:DA30)</f>
        <v>-0.36344398205466583</v>
      </c>
      <c r="N23" s="269">
        <f>CORREL('Table 5 (Benchmark &amp; Inputs)'!$CB4:$DI4,'Table 5 (Benchmark &amp; Inputs)'!BS30:CZ30)</f>
        <v>-0.21080244954888983</v>
      </c>
      <c r="O23" s="271">
        <f>CORREL('Table 5 (Benchmark &amp; Inputs)'!$CB4:$DI4,'Table 5 (Benchmark &amp; Inputs)'!BR30:CY30)</f>
        <v>3.125698676786115E-2</v>
      </c>
      <c r="P23" s="145"/>
      <c r="Q23" s="146">
        <f>STDEV('Table 7 (Lead Inputs, Output)'!AJ30:DL30)</f>
        <v>5.5622793484983557</v>
      </c>
      <c r="R23" s="147">
        <f>VAR('Table 7 (Lead Inputs, Output)'!AJ30:DL30)</f>
        <v>30.938951550731293</v>
      </c>
      <c r="S23" s="145"/>
      <c r="T23" s="149">
        <f t="shared" si="1"/>
        <v>3.232171582673956E-2</v>
      </c>
      <c r="U23" s="126">
        <f t="shared" ref="U23:U27" si="18">I23</f>
        <v>-0.25265963765106053</v>
      </c>
      <c r="W23" s="161">
        <f>T23/SUM(T3,T8,T13,T18,T23)</f>
        <v>0.39308721234630312</v>
      </c>
      <c r="X23" s="162">
        <f t="shared" ref="X23" si="19">U23/SUM(U3,U8,U13,U18,U23)</f>
        <v>-0.31204042445622038</v>
      </c>
      <c r="Y23" s="163">
        <f t="shared" si="3"/>
        <v>4.0523393945041369E-2</v>
      </c>
      <c r="AA23" s="164"/>
      <c r="AB23" s="300"/>
    </row>
    <row r="24" spans="1:28" s="6" customFormat="1" x14ac:dyDescent="0.25">
      <c r="A24" s="114" t="s">
        <v>163</v>
      </c>
      <c r="B24" s="111" t="s">
        <v>156</v>
      </c>
      <c r="C24" s="112" t="s">
        <v>306</v>
      </c>
      <c r="D24" s="113"/>
      <c r="E24" s="268">
        <f>CORREL('Table 5 (Benchmark &amp; Inputs)'!$CB5:$DI5,'Table 5 (Benchmark &amp; Inputs)'!CB31:DI31)</f>
        <v>0.55907468825606699</v>
      </c>
      <c r="F24" s="268">
        <f>CORREL('Table 5 (Benchmark &amp; Inputs)'!$CB5:$DI5,'Table 5 (Benchmark &amp; Inputs)'!CA31:DH31)</f>
        <v>0.59337817771725865</v>
      </c>
      <c r="G24" s="268">
        <f>CORREL('Table 5 (Benchmark &amp; Inputs)'!$CB5:$DI5,'Table 5 (Benchmark &amp; Inputs)'!BZ31:DG31)</f>
        <v>0.61829488820282863</v>
      </c>
      <c r="H24" s="268">
        <f>CORREL('Table 5 (Benchmark &amp; Inputs)'!$CB5:$DI5,'Table 5 (Benchmark &amp; Inputs)'!BY31:DF31)</f>
        <v>0.63900534311014445</v>
      </c>
      <c r="I24" s="132">
        <f>CORREL('Table 5 (Benchmark &amp; Inputs)'!$CB5:$DI5,'Table 5 (Benchmark &amp; Inputs)'!BX31:DE31)</f>
        <v>0.65839191176202561</v>
      </c>
      <c r="J24" s="268">
        <f>CORREL('Table 5 (Benchmark &amp; Inputs)'!$CB5:$DI5,'Table 5 (Benchmark &amp; Inputs)'!BW31:DD31)</f>
        <v>0.68215040984969366</v>
      </c>
      <c r="K24" s="268">
        <f>CORREL('Table 5 (Benchmark &amp; Inputs)'!$CB5:$DI5,'Table 5 (Benchmark &amp; Inputs)'!BV31:DC31)</f>
        <v>0.71315128561491758</v>
      </c>
      <c r="L24" s="268">
        <f>CORREL('Table 5 (Benchmark &amp; Inputs)'!$CB5:$DI5,'Table 5 (Benchmark &amp; Inputs)'!BU31:DB31)</f>
        <v>0.75235467872115258</v>
      </c>
      <c r="M24" s="268">
        <f>CORREL('Table 5 (Benchmark &amp; Inputs)'!$CB5:$DI5,'Table 5 (Benchmark &amp; Inputs)'!BT31:DA31)</f>
        <v>0.79884586373474198</v>
      </c>
      <c r="N24" s="268">
        <f>CORREL('Table 5 (Benchmark &amp; Inputs)'!$CB5:$DI5,'Table 5 (Benchmark &amp; Inputs)'!BS31:CZ31)</f>
        <v>0.84869297639052477</v>
      </c>
      <c r="O24" s="133">
        <f>CORREL('Table 5 (Benchmark &amp; Inputs)'!$CB5:$DI5,'Table 5 (Benchmark &amp; Inputs)'!BR31:CY31)</f>
        <v>0.89717254818911341</v>
      </c>
      <c r="P24" s="135"/>
      <c r="Q24" s="139">
        <f>STDEV('Table 7 (Lead Inputs, Output)'!AJ31:DL31)</f>
        <v>7.2052452040727024</v>
      </c>
      <c r="R24" s="140">
        <f>VAR('Table 7 (Lead Inputs, Output)'!AJ31:DL31)</f>
        <v>51.915558450812682</v>
      </c>
      <c r="S24" s="135"/>
      <c r="T24" s="137">
        <f t="shared" si="1"/>
        <v>1.9262048407847687E-2</v>
      </c>
      <c r="U24" s="128">
        <f t="shared" si="18"/>
        <v>0.65839191176202561</v>
      </c>
      <c r="W24" s="164">
        <f t="shared" ref="W24:W27" si="20">T24/SUM(T4,T9,T14,T19,T24)</f>
        <v>0.38028322426496158</v>
      </c>
      <c r="X24" s="165">
        <f t="shared" ref="X24:X27" si="21">U24/SUM(U4,U9,U14,U19,U24)</f>
        <v>0.22369400649553428</v>
      </c>
      <c r="Y24" s="166">
        <f t="shared" si="3"/>
        <v>0.3019886153802479</v>
      </c>
      <c r="AA24" s="164"/>
      <c r="AB24" s="300"/>
    </row>
    <row r="25" spans="1:28" s="6" customFormat="1" x14ac:dyDescent="0.25">
      <c r="A25" s="114" t="s">
        <v>163</v>
      </c>
      <c r="B25" s="111" t="s">
        <v>157</v>
      </c>
      <c r="C25" s="112" t="s">
        <v>306</v>
      </c>
      <c r="D25" s="113"/>
      <c r="E25" s="268">
        <f>CORREL('Table 5 (Benchmark &amp; Inputs)'!$CB6:$DI6,'Table 5 (Benchmark &amp; Inputs)'!CB32:DI32)</f>
        <v>0.36711458228006666</v>
      </c>
      <c r="F25" s="268">
        <f>CORREL('Table 5 (Benchmark &amp; Inputs)'!$CB6:$DI6,'Table 5 (Benchmark &amp; Inputs)'!CA32:DH32)</f>
        <v>0.37414874780757457</v>
      </c>
      <c r="G25" s="268">
        <f>CORREL('Table 5 (Benchmark &amp; Inputs)'!$CB6:$DI6,'Table 5 (Benchmark &amp; Inputs)'!BZ32:DG32)</f>
        <v>0.38926294102562892</v>
      </c>
      <c r="H25" s="127">
        <f>CORREL('Table 5 (Benchmark &amp; Inputs)'!$CB6:$DI6,'Table 5 (Benchmark &amp; Inputs)'!BY32:DF32)</f>
        <v>0.40896392658031006</v>
      </c>
      <c r="I25" s="132">
        <f>CORREL('Table 5 (Benchmark &amp; Inputs)'!$CB6:$DI6,'Table 5 (Benchmark &amp; Inputs)'!BX32:DE32)</f>
        <v>0.33720603540684152</v>
      </c>
      <c r="J25" s="268">
        <f>CORREL('Table 5 (Benchmark &amp; Inputs)'!$CB6:$DI6,'Table 5 (Benchmark &amp; Inputs)'!BW32:DD32)</f>
        <v>0.20602591690960317</v>
      </c>
      <c r="K25" s="268">
        <f>CORREL('Table 5 (Benchmark &amp; Inputs)'!$CB6:$DI6,'Table 5 (Benchmark &amp; Inputs)'!BV32:DC32)</f>
        <v>4.9981506971011412E-2</v>
      </c>
      <c r="L25" s="268">
        <f>CORREL('Table 5 (Benchmark &amp; Inputs)'!$CB6:$DI6,'Table 5 (Benchmark &amp; Inputs)'!BU32:DB32)</f>
        <v>-0.12799712644490113</v>
      </c>
      <c r="M25" s="268">
        <f>CORREL('Table 5 (Benchmark &amp; Inputs)'!$CB6:$DI6,'Table 5 (Benchmark &amp; Inputs)'!BT32:DA32)</f>
        <v>-0.31765763558729693</v>
      </c>
      <c r="N25" s="268">
        <f>CORREL('Table 5 (Benchmark &amp; Inputs)'!$CB6:$DI6,'Table 5 (Benchmark &amp; Inputs)'!BS32:CZ32)</f>
        <v>-0.50733945005939118</v>
      </c>
      <c r="O25" s="272">
        <f>CORREL('Table 5 (Benchmark &amp; Inputs)'!$CB6:$DI6,'Table 5 (Benchmark &amp; Inputs)'!BR32:CY32)</f>
        <v>-0.67409003744370488</v>
      </c>
      <c r="P25" s="135"/>
      <c r="Q25" s="139">
        <f>STDEV('Table 7 (Lead Inputs, Output)'!AJ32:DL32)</f>
        <v>3.6245237431442696</v>
      </c>
      <c r="R25" s="140">
        <f>VAR('Table 7 (Lead Inputs, Output)'!AJ32:DL32)</f>
        <v>13.137172364616546</v>
      </c>
      <c r="S25" s="135"/>
      <c r="T25" s="137">
        <f t="shared" si="1"/>
        <v>7.6119881222947508E-2</v>
      </c>
      <c r="U25" s="128">
        <f t="shared" si="18"/>
        <v>0.33720603540684152</v>
      </c>
      <c r="W25" s="164">
        <f t="shared" si="20"/>
        <v>0.58772279935370075</v>
      </c>
      <c r="X25" s="165">
        <f t="shared" si="21"/>
        <v>0.13055754709584633</v>
      </c>
      <c r="Y25" s="166">
        <f t="shared" si="3"/>
        <v>0.35914017322477354</v>
      </c>
      <c r="AA25" s="164"/>
      <c r="AB25" s="300"/>
    </row>
    <row r="26" spans="1:28" s="6" customFormat="1" x14ac:dyDescent="0.25">
      <c r="A26" s="114" t="s">
        <v>163</v>
      </c>
      <c r="B26" s="111" t="s">
        <v>158</v>
      </c>
      <c r="C26" s="112" t="s">
        <v>306</v>
      </c>
      <c r="D26" s="113"/>
      <c r="E26" s="268">
        <f>CORREL('Table 5 (Benchmark &amp; Inputs)'!$CB7:$DI7,'Table 5 (Benchmark &amp; Inputs)'!CB33:DI33)</f>
        <v>0.36929072002308372</v>
      </c>
      <c r="F26" s="268">
        <f>CORREL('Table 5 (Benchmark &amp; Inputs)'!$CB7:$DI7,'Table 5 (Benchmark &amp; Inputs)'!CA33:DH33)</f>
        <v>0.60978752330747676</v>
      </c>
      <c r="G26" s="268">
        <f>CORREL('Table 5 (Benchmark &amp; Inputs)'!$CB7:$DI7,'Table 5 (Benchmark &amp; Inputs)'!BZ33:DG33)</f>
        <v>0.80393790524049447</v>
      </c>
      <c r="H26" s="268">
        <f>CORREL('Table 5 (Benchmark &amp; Inputs)'!$CB7:$DI7,'Table 5 (Benchmark &amp; Inputs)'!BY33:DF33)</f>
        <v>0.91595324995560701</v>
      </c>
      <c r="I26" s="129">
        <f>CORREL('Table 5 (Benchmark &amp; Inputs)'!$CB7:$DI7,'Table 5 (Benchmark &amp; Inputs)'!BX33:DE33)</f>
        <v>0.93077250838695702</v>
      </c>
      <c r="J26" s="268">
        <f>CORREL('Table 5 (Benchmark &amp; Inputs)'!$CB7:$DI7,'Table 5 (Benchmark &amp; Inputs)'!BW33:DD33)</f>
        <v>0.86114114761820426</v>
      </c>
      <c r="K26" s="268">
        <f>CORREL('Table 5 (Benchmark &amp; Inputs)'!$CB7:$DI7,'Table 5 (Benchmark &amp; Inputs)'!BV33:DC33)</f>
        <v>0.72726343606970001</v>
      </c>
      <c r="L26" s="268">
        <f>CORREL('Table 5 (Benchmark &amp; Inputs)'!$CB7:$DI7,'Table 5 (Benchmark &amp; Inputs)'!BU33:DB33)</f>
        <v>0.54659951471314572</v>
      </c>
      <c r="M26" s="268">
        <f>CORREL('Table 5 (Benchmark &amp; Inputs)'!$CB7:$DI7,'Table 5 (Benchmark &amp; Inputs)'!BT33:DA33)</f>
        <v>0.33727860501106155</v>
      </c>
      <c r="N26" s="268">
        <f>CORREL('Table 5 (Benchmark &amp; Inputs)'!$CB7:$DI7,'Table 5 (Benchmark &amp; Inputs)'!BS33:CZ33)</f>
        <v>0.114486951673966</v>
      </c>
      <c r="O26" s="272">
        <f>CORREL('Table 5 (Benchmark &amp; Inputs)'!$CB7:$DI7,'Table 5 (Benchmark &amp; Inputs)'!BR33:CY33)</f>
        <v>-0.10809492524687352</v>
      </c>
      <c r="P26" s="135"/>
      <c r="Q26" s="139">
        <f>STDEV('Table 7 (Lead Inputs, Output)'!AJ33:DL33)</f>
        <v>12.019225367262496</v>
      </c>
      <c r="R26" s="140">
        <f>VAR('Table 7 (Lead Inputs, Output)'!AJ33:DL33)</f>
        <v>144.46177842904629</v>
      </c>
      <c r="S26" s="135"/>
      <c r="T26" s="137">
        <f t="shared" si="1"/>
        <v>6.9222462223193452E-3</v>
      </c>
      <c r="U26" s="128">
        <f t="shared" si="18"/>
        <v>0.93077250838695702</v>
      </c>
      <c r="W26" s="164">
        <f t="shared" si="20"/>
        <v>9.4948631331059422E-2</v>
      </c>
      <c r="X26" s="165">
        <f t="shared" si="21"/>
        <v>0.33020824394455195</v>
      </c>
      <c r="Y26" s="166">
        <f t="shared" si="3"/>
        <v>0.21257843763780568</v>
      </c>
      <c r="AA26" s="164"/>
      <c r="AB26" s="300"/>
    </row>
    <row r="27" spans="1:28" s="6" customFormat="1" ht="15.75" thickBot="1" x14ac:dyDescent="0.3">
      <c r="A27" s="124" t="s">
        <v>163</v>
      </c>
      <c r="B27" s="116" t="s">
        <v>159</v>
      </c>
      <c r="C27" s="117" t="s">
        <v>306</v>
      </c>
      <c r="D27" s="118"/>
      <c r="E27" s="273">
        <f>CORREL('Table 5 (Benchmark &amp; Inputs)'!$CB8:$DI8,'Table 5 (Benchmark &amp; Inputs)'!CB34:DI34)</f>
        <v>0.1009814294913074</v>
      </c>
      <c r="F27" s="273">
        <f>CORREL('Table 5 (Benchmark &amp; Inputs)'!$CB8:$DI8,'Table 5 (Benchmark &amp; Inputs)'!CA34:DH34)</f>
        <v>0.19702823138231307</v>
      </c>
      <c r="G27" s="273">
        <f>CORREL('Table 5 (Benchmark &amp; Inputs)'!$CB8:$DI8,'Table 5 (Benchmark &amp; Inputs)'!BZ34:DG34)</f>
        <v>0.31096574016809331</v>
      </c>
      <c r="H27" s="273">
        <f>CORREL('Table 5 (Benchmark &amp; Inputs)'!$CB8:$DI8,'Table 5 (Benchmark &amp; Inputs)'!BY34:DF34)</f>
        <v>0.43126398969529461</v>
      </c>
      <c r="I27" s="274">
        <f>CORREL('Table 5 (Benchmark &amp; Inputs)'!$CB8:$DI8,'Table 5 (Benchmark &amp; Inputs)'!BX34:DE34)</f>
        <v>0.54395243191751963</v>
      </c>
      <c r="J27" s="273">
        <f>CORREL('Table 5 (Benchmark &amp; Inputs)'!$CB8:$DI8,'Table 5 (Benchmark &amp; Inputs)'!BW34:DD34)</f>
        <v>0.64704720265279603</v>
      </c>
      <c r="K27" s="273">
        <f>CORREL('Table 5 (Benchmark &amp; Inputs)'!$CB8:$DI8,'Table 5 (Benchmark &amp; Inputs)'!BV34:DC34)</f>
        <v>0.74425580742345765</v>
      </c>
      <c r="L27" s="273">
        <f>CORREL('Table 5 (Benchmark &amp; Inputs)'!$CB8:$DI8,'Table 5 (Benchmark &amp; Inputs)'!BU34:DB34)</f>
        <v>0.82150702645831286</v>
      </c>
      <c r="M27" s="130">
        <f>CORREL('Table 5 (Benchmark &amp; Inputs)'!$CB8:$DI8,'Table 5 (Benchmark &amp; Inputs)'!BT34:DA34)</f>
        <v>0.86009206458686971</v>
      </c>
      <c r="N27" s="273">
        <f>CORREL('Table 5 (Benchmark &amp; Inputs)'!$CB8:$DI8,'Table 5 (Benchmark &amp; Inputs)'!BS34:CZ34)</f>
        <v>0.84645665766699663</v>
      </c>
      <c r="O27" s="275">
        <f>CORREL('Table 5 (Benchmark &amp; Inputs)'!$CB8:$DI8,'Table 5 (Benchmark &amp; Inputs)'!BR34:CY34)</f>
        <v>0.79128807341311691</v>
      </c>
      <c r="P27" s="148"/>
      <c r="Q27" s="141">
        <f>STDEV('Table 7 (Lead Inputs, Output)'!AJ34:DL34)</f>
        <v>4.7238766613802587</v>
      </c>
      <c r="R27" s="142">
        <f>VAR('Table 7 (Lead Inputs, Output)'!AJ34:DL34)</f>
        <v>22.315010711933102</v>
      </c>
      <c r="S27" s="148"/>
      <c r="T27" s="138">
        <f t="shared" si="1"/>
        <v>4.4812884605304866E-2</v>
      </c>
      <c r="U27" s="131">
        <f t="shared" si="18"/>
        <v>0.54395243191751963</v>
      </c>
      <c r="W27" s="167">
        <f t="shared" si="20"/>
        <v>0.4652081002232038</v>
      </c>
      <c r="X27" s="168">
        <f t="shared" si="21"/>
        <v>0.19044474934424513</v>
      </c>
      <c r="Y27" s="169">
        <f t="shared" si="3"/>
        <v>0.32782642478372448</v>
      </c>
      <c r="AA27" s="164"/>
      <c r="AB27" s="300"/>
    </row>
    <row r="28" spans="1:28" s="77" customFormat="1" ht="15.75" thickBot="1" x14ac:dyDescent="0.3">
      <c r="W28" s="170"/>
      <c r="X28" s="170"/>
      <c r="Y28" s="170"/>
      <c r="AA28" s="301"/>
      <c r="AB28" s="302"/>
    </row>
    <row r="29" spans="1:28" s="6" customFormat="1" x14ac:dyDescent="0.25">
      <c r="A29" s="160"/>
      <c r="B29" s="424" t="s">
        <v>195</v>
      </c>
      <c r="C29" s="156" t="s">
        <v>135</v>
      </c>
      <c r="D29" s="157"/>
      <c r="E29" s="159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45"/>
      <c r="Q29" s="281">
        <f>AVERAGE(Q4:Q7)</f>
        <v>6.3669552830345655</v>
      </c>
      <c r="R29" s="282">
        <f t="shared" ref="R29:X29" si="22">AVERAGE(R4:R7)</f>
        <v>40.744237043573094</v>
      </c>
      <c r="S29" s="283"/>
      <c r="T29" s="284">
        <f t="shared" si="22"/>
        <v>2.5029627816078721E-2</v>
      </c>
      <c r="U29" s="285">
        <f t="shared" si="22"/>
        <v>0.6712082991743914</v>
      </c>
      <c r="V29" s="57"/>
      <c r="W29" s="286">
        <f t="shared" si="22"/>
        <v>0.30811015722759116</v>
      </c>
      <c r="X29" s="287">
        <f t="shared" si="22"/>
        <v>0.24024391391523042</v>
      </c>
      <c r="Y29" s="277">
        <f>AVERAGE(Y4:Y7)</f>
        <v>0.27417703557141082</v>
      </c>
      <c r="Z29" s="356"/>
      <c r="AA29" s="292">
        <f>Y29</f>
        <v>0.27417703557141082</v>
      </c>
      <c r="AB29" s="303">
        <f>Y29/SUM($Y$29:$Y$32)</f>
        <v>0.39189613364046522</v>
      </c>
    </row>
    <row r="30" spans="1:28" s="6" customFormat="1" x14ac:dyDescent="0.25">
      <c r="A30" s="160"/>
      <c r="B30" s="424"/>
      <c r="C30" s="156" t="s">
        <v>136</v>
      </c>
      <c r="D30" s="157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135"/>
      <c r="Q30" s="288">
        <f>AVERAGE(Q9:Q12)</f>
        <v>8.7961443736633811</v>
      </c>
      <c r="R30" s="289">
        <f t="shared" ref="R30:Y30" si="23">AVERAGE(R9:R12)</f>
        <v>84.491664376826989</v>
      </c>
      <c r="S30" s="120"/>
      <c r="T30" s="290">
        <f t="shared" si="23"/>
        <v>1.6295932803951734E-2</v>
      </c>
      <c r="U30" s="291">
        <f t="shared" si="23"/>
        <v>0.54886757205010606</v>
      </c>
      <c r="V30" s="57"/>
      <c r="W30" s="292">
        <f t="shared" si="23"/>
        <v>0.19417675454366973</v>
      </c>
      <c r="X30" s="278">
        <f t="shared" si="23"/>
        <v>0.19570277949037332</v>
      </c>
      <c r="Y30" s="279">
        <f t="shared" si="23"/>
        <v>0.19493976701702154</v>
      </c>
      <c r="Z30" s="356"/>
      <c r="AA30" s="292">
        <f t="shared" ref="AA30:AA33" si="24">Y30</f>
        <v>0.19493976701702154</v>
      </c>
      <c r="AB30" s="303">
        <f t="shared" ref="AB30:AB32" si="25">Y30/SUM($Y$29:$Y$32)</f>
        <v>0.27863800054416321</v>
      </c>
    </row>
    <row r="31" spans="1:28" s="6" customFormat="1" x14ac:dyDescent="0.25">
      <c r="A31" s="160"/>
      <c r="B31" s="424"/>
      <c r="C31" s="156" t="s">
        <v>137</v>
      </c>
      <c r="D31" s="157"/>
      <c r="E31" s="158"/>
      <c r="F31" s="158"/>
      <c r="G31" s="158"/>
      <c r="H31" s="159"/>
      <c r="I31" s="158"/>
      <c r="J31" s="158"/>
      <c r="K31" s="158"/>
      <c r="L31" s="158"/>
      <c r="M31" s="158"/>
      <c r="N31" s="158"/>
      <c r="O31" s="158"/>
      <c r="P31" s="135"/>
      <c r="Q31" s="288">
        <f>AVERAGE(Q14:Q17)</f>
        <v>13.235101949815265</v>
      </c>
      <c r="R31" s="289">
        <f t="shared" ref="R31:Y31" si="26">AVERAGE(R14:R17)</f>
        <v>183.91679342681215</v>
      </c>
      <c r="S31" s="120"/>
      <c r="T31" s="290">
        <f t="shared" si="26"/>
        <v>6.72911824806209E-3</v>
      </c>
      <c r="U31" s="291">
        <f t="shared" si="26"/>
        <v>0.41390850138850044</v>
      </c>
      <c r="V31" s="57"/>
      <c r="W31" s="292">
        <f t="shared" si="26"/>
        <v>8.208929763560277E-2</v>
      </c>
      <c r="X31" s="278">
        <f t="shared" si="26"/>
        <v>0.14904226683621363</v>
      </c>
      <c r="Y31" s="279">
        <f t="shared" si="26"/>
        <v>0.11556578223590819</v>
      </c>
      <c r="Z31" s="356"/>
      <c r="AA31" s="292">
        <f t="shared" si="24"/>
        <v>0.11556578223590819</v>
      </c>
      <c r="AB31" s="303">
        <f t="shared" si="25"/>
        <v>0.16518445151688285</v>
      </c>
    </row>
    <row r="32" spans="1:28" s="6" customFormat="1" x14ac:dyDescent="0.25">
      <c r="A32" s="160"/>
      <c r="B32" s="424"/>
      <c r="C32" s="156" t="s">
        <v>138</v>
      </c>
      <c r="D32" s="157"/>
      <c r="E32" s="158"/>
      <c r="F32" s="158"/>
      <c r="G32" s="158"/>
      <c r="H32" s="158"/>
      <c r="I32" s="159"/>
      <c r="J32" s="158"/>
      <c r="K32" s="158"/>
      <c r="L32" s="158"/>
      <c r="M32" s="158"/>
      <c r="N32" s="158"/>
      <c r="O32" s="158"/>
      <c r="P32" s="135"/>
      <c r="Q32" s="288">
        <f>AVERAGE(Q19:Q22)</f>
        <v>22.408712295701633</v>
      </c>
      <c r="R32" s="289">
        <f t="shared" ref="R32:Y32" si="27">AVERAGE(R19:R22)</f>
        <v>537.152537866383</v>
      </c>
      <c r="S32" s="120"/>
      <c r="T32" s="290">
        <f>AVERAGE(T19:T22)</f>
        <v>2.5166418938783203E-3</v>
      </c>
      <c r="U32" s="291">
        <f t="shared" si="27"/>
        <v>0.54869773472745142</v>
      </c>
      <c r="V32" s="57"/>
      <c r="W32" s="292">
        <f t="shared" si="27"/>
        <v>3.3583101799904945E-2</v>
      </c>
      <c r="X32" s="278">
        <f t="shared" si="27"/>
        <v>0.19628490303813814</v>
      </c>
      <c r="Y32" s="279">
        <f t="shared" si="27"/>
        <v>0.11493400241902155</v>
      </c>
      <c r="Z32" s="356"/>
      <c r="AA32" s="292">
        <f t="shared" si="24"/>
        <v>0.11493400241902155</v>
      </c>
      <c r="AB32" s="303">
        <f t="shared" si="25"/>
        <v>0.16428141429848872</v>
      </c>
    </row>
    <row r="33" spans="1:28" s="6" customFormat="1" ht="15.75" thickBot="1" x14ac:dyDescent="0.3">
      <c r="A33" s="160"/>
      <c r="B33" s="424"/>
      <c r="C33" s="156" t="s">
        <v>306</v>
      </c>
      <c r="D33" s="157"/>
      <c r="E33" s="158"/>
      <c r="F33" s="158"/>
      <c r="G33" s="158"/>
      <c r="H33" s="158"/>
      <c r="I33" s="158"/>
      <c r="J33" s="158"/>
      <c r="K33" s="158"/>
      <c r="L33" s="158"/>
      <c r="M33" s="159"/>
      <c r="N33" s="158"/>
      <c r="O33" s="158"/>
      <c r="P33" s="148"/>
      <c r="Q33" s="293">
        <f>AVERAGE(Q24:Q27)</f>
        <v>6.8932177439649323</v>
      </c>
      <c r="R33" s="294">
        <f t="shared" ref="R33:Y33" si="28">AVERAGE(R24:R27)</f>
        <v>57.957379989102151</v>
      </c>
      <c r="S33" s="295"/>
      <c r="T33" s="296">
        <f t="shared" si="28"/>
        <v>3.6779265114604852E-2</v>
      </c>
      <c r="U33" s="297">
        <f t="shared" si="28"/>
        <v>0.6175807218683359</v>
      </c>
      <c r="V33" s="57"/>
      <c r="W33" s="298">
        <f t="shared" si="28"/>
        <v>0.38204068879323139</v>
      </c>
      <c r="X33" s="299">
        <f t="shared" si="28"/>
        <v>0.21872613672004443</v>
      </c>
      <c r="Y33" s="280">
        <f t="shared" si="28"/>
        <v>0.30038341275663794</v>
      </c>
      <c r="Z33" s="356"/>
      <c r="AA33" s="292">
        <f t="shared" si="24"/>
        <v>0.30038341275663794</v>
      </c>
      <c r="AB33" s="305"/>
    </row>
    <row r="34" spans="1:28" s="77" customFormat="1" x14ac:dyDescent="0.25">
      <c r="AA34" s="134"/>
    </row>
    <row r="35" spans="1:28" x14ac:dyDescent="0.25">
      <c r="A35" s="136" t="s">
        <v>309</v>
      </c>
    </row>
  </sheetData>
  <mergeCells count="5">
    <mergeCell ref="W1:Y1"/>
    <mergeCell ref="B29:B33"/>
    <mergeCell ref="Q1:R1"/>
    <mergeCell ref="A1:O1"/>
    <mergeCell ref="T1:U1"/>
  </mergeCells>
  <conditionalFormatting sqref="D3:O3">
    <cfRule type="top10" dxfId="31" priority="64" percent="1" rank="1"/>
  </conditionalFormatting>
  <conditionalFormatting sqref="D4:O4 E3">
    <cfRule type="top10" dxfId="30" priority="65" percent="1" rank="1"/>
  </conditionalFormatting>
  <conditionalFormatting sqref="D5:O5">
    <cfRule type="top10" dxfId="29" priority="66" percent="1" rank="1"/>
  </conditionalFormatting>
  <conditionalFormatting sqref="D6:O6">
    <cfRule type="top10" dxfId="28" priority="67" percent="1" rank="1"/>
  </conditionalFormatting>
  <conditionalFormatting sqref="D7:O7">
    <cfRule type="top10" dxfId="27" priority="68" percent="1" rank="1"/>
  </conditionalFormatting>
  <conditionalFormatting sqref="D8:O8">
    <cfRule type="top10" dxfId="26" priority="69" percent="1" rank="1"/>
  </conditionalFormatting>
  <conditionalFormatting sqref="D9:O9">
    <cfRule type="top10" dxfId="25" priority="70" percent="1" rank="1"/>
  </conditionalFormatting>
  <conditionalFormatting sqref="D10:O10">
    <cfRule type="top10" dxfId="24" priority="71" percent="1" rank="1"/>
  </conditionalFormatting>
  <conditionalFormatting sqref="D11:O11">
    <cfRule type="top10" dxfId="23" priority="72" percent="1" rank="1"/>
  </conditionalFormatting>
  <conditionalFormatting sqref="D12:O12">
    <cfRule type="top10" dxfId="22" priority="73" percent="1" rank="1"/>
  </conditionalFormatting>
  <conditionalFormatting sqref="D13:O13">
    <cfRule type="top10" dxfId="21" priority="74" percent="1" rank="1"/>
  </conditionalFormatting>
  <conditionalFormatting sqref="D14:O14">
    <cfRule type="top10" dxfId="20" priority="75" percent="1" rank="1"/>
  </conditionalFormatting>
  <conditionalFormatting sqref="D15:O15">
    <cfRule type="top10" dxfId="19" priority="76" percent="1" rank="1"/>
  </conditionalFormatting>
  <conditionalFormatting sqref="D16:O16">
    <cfRule type="top10" dxfId="18" priority="77" percent="1" rank="1"/>
  </conditionalFormatting>
  <conditionalFormatting sqref="D17:O17">
    <cfRule type="top10" dxfId="17" priority="78" percent="1" rank="1"/>
  </conditionalFormatting>
  <conditionalFormatting sqref="D18:O18">
    <cfRule type="top10" dxfId="16" priority="79" percent="1" rank="1"/>
  </conditionalFormatting>
  <conditionalFormatting sqref="D19:O19">
    <cfRule type="top10" dxfId="15" priority="80" percent="1" rank="1"/>
  </conditionalFormatting>
  <conditionalFormatting sqref="D20:O20">
    <cfRule type="top10" dxfId="14" priority="81" percent="1" rank="1"/>
  </conditionalFormatting>
  <conditionalFormatting sqref="D21:O21">
    <cfRule type="top10" dxfId="13" priority="82" percent="1" rank="1"/>
  </conditionalFormatting>
  <conditionalFormatting sqref="D22:O22">
    <cfRule type="top10" dxfId="12" priority="83" percent="1" rank="1"/>
  </conditionalFormatting>
  <conditionalFormatting sqref="D23:O23">
    <cfRule type="top10" dxfId="11" priority="84" percent="1" rank="1"/>
  </conditionalFormatting>
  <conditionalFormatting sqref="D24:O24">
    <cfRule type="top10" dxfId="10" priority="85" percent="1" rank="1"/>
  </conditionalFormatting>
  <conditionalFormatting sqref="D25:O25">
    <cfRule type="top10" dxfId="9" priority="86" percent="1" rank="1"/>
  </conditionalFormatting>
  <conditionalFormatting sqref="D26:O26">
    <cfRule type="top10" dxfId="8" priority="87" percent="1" rank="1"/>
  </conditionalFormatting>
  <conditionalFormatting sqref="D27:O27">
    <cfRule type="top10" dxfId="7" priority="88" percent="1" rank="1"/>
  </conditionalFormatting>
  <conditionalFormatting sqref="E3:O27">
    <cfRule type="cellIs" dxfId="6" priority="13" operator="lessThan">
      <formula>0.3</formula>
    </cfRule>
  </conditionalFormatting>
  <conditionalFormatting sqref="D29:O29">
    <cfRule type="top10" dxfId="5" priority="8" percent="1" rank="1"/>
  </conditionalFormatting>
  <conditionalFormatting sqref="D30:O30">
    <cfRule type="top10" dxfId="4" priority="9" percent="1" rank="1"/>
  </conditionalFormatting>
  <conditionalFormatting sqref="D31:O31">
    <cfRule type="top10" dxfId="3" priority="10" percent="1" rank="1"/>
  </conditionalFormatting>
  <conditionalFormatting sqref="D32:O32">
    <cfRule type="top10" dxfId="2" priority="11" percent="1" rank="1"/>
  </conditionalFormatting>
  <conditionalFormatting sqref="D33:O33">
    <cfRule type="top10" dxfId="1" priority="12" percent="1" rank="1"/>
  </conditionalFormatting>
  <conditionalFormatting sqref="E29:O33">
    <cfRule type="cellIs" dxfId="0" priority="7" operator="lessThan">
      <formula>0.3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B47"/>
  <sheetViews>
    <sheetView zoomScale="70" zoomScaleNormal="70" zoomScalePageLayoutView="70" workbookViewId="0">
      <pane xSplit="4" ySplit="3" topLeftCell="DJ13" activePane="bottomRight" state="frozen"/>
      <selection pane="topRight" activeCell="E1" sqref="E1"/>
      <selection pane="bottomLeft" activeCell="A4" sqref="A4"/>
      <selection pane="bottomRight" activeCell="DO49" sqref="DO49"/>
    </sheetView>
  </sheetViews>
  <sheetFormatPr defaultColWidth="8.7109375" defaultRowHeight="15" x14ac:dyDescent="0.25"/>
  <cols>
    <col min="1" max="1" width="7.140625" customWidth="1"/>
    <col min="3" max="3" width="26" customWidth="1"/>
    <col min="4" max="4" width="43" customWidth="1"/>
    <col min="5" max="5" width="11.28515625" customWidth="1"/>
    <col min="6" max="6" width="9.140625" customWidth="1"/>
    <col min="7" max="7" width="13.42578125" customWidth="1"/>
    <col min="11" max="11" width="10.42578125" bestFit="1" customWidth="1"/>
    <col min="12" max="12" width="15.140625" bestFit="1" customWidth="1"/>
    <col min="13" max="13" width="10.7109375" bestFit="1" customWidth="1"/>
    <col min="14" max="15" width="11.140625" bestFit="1" customWidth="1"/>
    <col min="16" max="16" width="10.7109375" bestFit="1" customWidth="1"/>
    <col min="17" max="17" width="10.42578125" bestFit="1" customWidth="1"/>
    <col min="18" max="19" width="10.7109375" bestFit="1" customWidth="1"/>
    <col min="20" max="20" width="10.42578125" bestFit="1" customWidth="1"/>
    <col min="21" max="21" width="10.7109375" bestFit="1" customWidth="1"/>
    <col min="22" max="23" width="11.140625" bestFit="1" customWidth="1"/>
    <col min="24" max="25" width="10.7109375" bestFit="1" customWidth="1"/>
    <col min="26" max="27" width="11.140625" bestFit="1" customWidth="1"/>
    <col min="28" max="29" width="10.7109375" bestFit="1" customWidth="1"/>
    <col min="30" max="31" width="11.140625" bestFit="1" customWidth="1"/>
    <col min="32" max="33" width="10.7109375" bestFit="1" customWidth="1"/>
    <col min="34" max="35" width="11.140625" bestFit="1" customWidth="1"/>
    <col min="36" max="37" width="10.7109375" bestFit="1" customWidth="1"/>
    <col min="38" max="38" width="11.140625" bestFit="1" customWidth="1"/>
    <col min="39" max="39" width="11.140625" style="28" bestFit="1" customWidth="1"/>
    <col min="40" max="41" width="10.7109375" bestFit="1" customWidth="1"/>
    <col min="42" max="43" width="11.140625" bestFit="1" customWidth="1"/>
    <col min="44" max="45" width="10.7109375" bestFit="1" customWidth="1"/>
    <col min="46" max="47" width="11.140625" bestFit="1" customWidth="1"/>
    <col min="48" max="49" width="10.7109375" bestFit="1" customWidth="1"/>
    <col min="50" max="51" width="11.140625" bestFit="1" customWidth="1"/>
    <col min="52" max="53" width="10.7109375" bestFit="1" customWidth="1"/>
    <col min="54" max="55" width="11.140625" bestFit="1" customWidth="1"/>
    <col min="56" max="56" width="10.7109375" bestFit="1" customWidth="1"/>
    <col min="57" max="57" width="10.42578125" bestFit="1" customWidth="1"/>
    <col min="58" max="59" width="10.7109375" bestFit="1" customWidth="1"/>
    <col min="60" max="60" width="10.42578125" bestFit="1" customWidth="1"/>
    <col min="61" max="61" width="10.7109375" bestFit="1" customWidth="1"/>
    <col min="62" max="63" width="11.140625" bestFit="1" customWidth="1"/>
    <col min="64" max="65" width="10.7109375" bestFit="1" customWidth="1"/>
    <col min="66" max="67" width="11.140625" bestFit="1" customWidth="1"/>
    <col min="68" max="69" width="10.7109375" bestFit="1" customWidth="1"/>
    <col min="70" max="71" width="11.140625" bestFit="1" customWidth="1"/>
    <col min="72" max="73" width="10.7109375" bestFit="1" customWidth="1"/>
    <col min="74" max="75" width="11.140625" bestFit="1" customWidth="1"/>
    <col min="76" max="77" width="10.7109375" bestFit="1" customWidth="1"/>
    <col min="78" max="79" width="11.140625" bestFit="1" customWidth="1"/>
    <col min="80" max="81" width="10.7109375" bestFit="1" customWidth="1"/>
    <col min="82" max="83" width="11.140625" bestFit="1" customWidth="1"/>
    <col min="84" max="85" width="10.7109375" bestFit="1" customWidth="1"/>
    <col min="86" max="87" width="11.140625" bestFit="1" customWidth="1"/>
    <col min="88" max="89" width="10.7109375" bestFit="1" customWidth="1"/>
    <col min="90" max="91" width="11.140625" bestFit="1" customWidth="1"/>
    <col min="92" max="92" width="10.7109375" bestFit="1" customWidth="1"/>
    <col min="93" max="93" width="10.42578125" bestFit="1" customWidth="1"/>
    <col min="94" max="95" width="10.7109375" bestFit="1" customWidth="1"/>
    <col min="96" max="96" width="10.42578125" bestFit="1" customWidth="1"/>
    <col min="97" max="97" width="10.140625" bestFit="1" customWidth="1"/>
    <col min="98" max="99" width="10.42578125" bestFit="1" customWidth="1"/>
    <col min="100" max="100" width="10.140625" bestFit="1" customWidth="1"/>
    <col min="101" max="101" width="10.42578125" bestFit="1" customWidth="1"/>
    <col min="102" max="103" width="10.7109375" bestFit="1" customWidth="1"/>
    <col min="104" max="105" width="10.42578125" bestFit="1" customWidth="1"/>
    <col min="106" max="107" width="10.7109375" bestFit="1" customWidth="1"/>
    <col min="108" max="109" width="10.42578125" bestFit="1" customWidth="1"/>
    <col min="110" max="111" width="10.7109375" bestFit="1" customWidth="1"/>
    <col min="112" max="113" width="10.42578125" bestFit="1" customWidth="1"/>
    <col min="114" max="115" width="10.7109375" bestFit="1" customWidth="1"/>
    <col min="116" max="117" width="10.42578125" bestFit="1" customWidth="1"/>
    <col min="118" max="119" width="10.7109375" bestFit="1" customWidth="1"/>
    <col min="120" max="121" width="10.42578125" bestFit="1" customWidth="1"/>
    <col min="122" max="123" width="10.7109375" bestFit="1" customWidth="1"/>
    <col min="124" max="125" width="10.42578125" bestFit="1" customWidth="1"/>
    <col min="126" max="127" width="10.7109375" bestFit="1" customWidth="1"/>
    <col min="128" max="128" width="10.42578125" bestFit="1" customWidth="1"/>
    <col min="129" max="129" width="5.140625" customWidth="1"/>
    <col min="130" max="130" width="15.140625" customWidth="1"/>
    <col min="131" max="132" width="12.7109375" customWidth="1"/>
  </cols>
  <sheetData>
    <row r="1" spans="1:132" s="24" customFormat="1" ht="42" customHeight="1" x14ac:dyDescent="0.25">
      <c r="A1" s="425" t="s">
        <v>293</v>
      </c>
      <c r="B1" s="425"/>
      <c r="C1" s="425"/>
      <c r="D1" s="425"/>
      <c r="E1" s="425"/>
      <c r="F1" s="425"/>
      <c r="G1" s="425"/>
      <c r="H1" s="31"/>
      <c r="I1" s="31"/>
      <c r="K1" s="23"/>
      <c r="L1" s="31"/>
      <c r="M1" s="31"/>
      <c r="N1" s="31"/>
      <c r="O1" s="31"/>
      <c r="P1" s="31"/>
      <c r="AM1" s="29"/>
      <c r="DZ1" s="73"/>
      <c r="EA1" s="73"/>
      <c r="EB1" s="73"/>
    </row>
    <row r="2" spans="1:132" s="190" customFormat="1" ht="18" customHeight="1" x14ac:dyDescent="0.25">
      <c r="B2" s="191" t="s">
        <v>164</v>
      </c>
      <c r="C2" s="186" t="s">
        <v>153</v>
      </c>
      <c r="D2" s="186" t="s">
        <v>134</v>
      </c>
      <c r="E2" s="187" t="s">
        <v>184</v>
      </c>
      <c r="F2" s="187" t="s">
        <v>197</v>
      </c>
      <c r="G2" s="186" t="s">
        <v>140</v>
      </c>
      <c r="H2" s="186" t="s">
        <v>146</v>
      </c>
      <c r="I2" s="186" t="s">
        <v>150</v>
      </c>
      <c r="J2" s="186" t="s">
        <v>160</v>
      </c>
      <c r="K2" s="186" t="s">
        <v>161</v>
      </c>
      <c r="L2" s="186" t="s">
        <v>162</v>
      </c>
      <c r="M2" s="188">
        <v>32963</v>
      </c>
      <c r="N2" s="188">
        <v>33054</v>
      </c>
      <c r="O2" s="188">
        <v>33146</v>
      </c>
      <c r="P2" s="188">
        <v>33238</v>
      </c>
      <c r="Q2" s="188">
        <v>33328</v>
      </c>
      <c r="R2" s="188">
        <v>33419</v>
      </c>
      <c r="S2" s="188">
        <v>33511</v>
      </c>
      <c r="T2" s="188">
        <v>33603</v>
      </c>
      <c r="U2" s="188">
        <v>33694</v>
      </c>
      <c r="V2" s="188">
        <v>33785</v>
      </c>
      <c r="W2" s="188">
        <v>33877</v>
      </c>
      <c r="X2" s="188">
        <v>33969</v>
      </c>
      <c r="Y2" s="188">
        <v>34059</v>
      </c>
      <c r="Z2" s="188">
        <v>34150</v>
      </c>
      <c r="AA2" s="188">
        <v>34242</v>
      </c>
      <c r="AB2" s="188">
        <v>34334</v>
      </c>
      <c r="AC2" s="188">
        <v>34424</v>
      </c>
      <c r="AD2" s="188">
        <v>34515</v>
      </c>
      <c r="AE2" s="188">
        <v>34607</v>
      </c>
      <c r="AF2" s="188">
        <v>34699</v>
      </c>
      <c r="AG2" s="188">
        <v>34789</v>
      </c>
      <c r="AH2" s="188">
        <v>34880</v>
      </c>
      <c r="AI2" s="188">
        <v>34972</v>
      </c>
      <c r="AJ2" s="188">
        <v>35064</v>
      </c>
      <c r="AK2" s="188">
        <v>35155</v>
      </c>
      <c r="AL2" s="188">
        <v>35246</v>
      </c>
      <c r="AM2" s="188">
        <v>35338</v>
      </c>
      <c r="AN2" s="188">
        <v>35430</v>
      </c>
      <c r="AO2" s="188">
        <v>35520</v>
      </c>
      <c r="AP2" s="188">
        <v>35611</v>
      </c>
      <c r="AQ2" s="188">
        <v>35703</v>
      </c>
      <c r="AR2" s="188">
        <v>35795</v>
      </c>
      <c r="AS2" s="188">
        <v>35885</v>
      </c>
      <c r="AT2" s="188">
        <v>35976</v>
      </c>
      <c r="AU2" s="188">
        <v>36068</v>
      </c>
      <c r="AV2" s="188">
        <v>36160</v>
      </c>
      <c r="AW2" s="188">
        <v>36250</v>
      </c>
      <c r="AX2" s="188">
        <v>36341</v>
      </c>
      <c r="AY2" s="188">
        <v>36433</v>
      </c>
      <c r="AZ2" s="188">
        <v>36525</v>
      </c>
      <c r="BA2" s="188">
        <v>36616</v>
      </c>
      <c r="BB2" s="188">
        <v>36707</v>
      </c>
      <c r="BC2" s="188">
        <v>36799</v>
      </c>
      <c r="BD2" s="188">
        <v>36891</v>
      </c>
      <c r="BE2" s="188">
        <v>36981</v>
      </c>
      <c r="BF2" s="188">
        <v>37072</v>
      </c>
      <c r="BG2" s="188">
        <v>37164</v>
      </c>
      <c r="BH2" s="188">
        <v>37256</v>
      </c>
      <c r="BI2" s="188">
        <v>37346</v>
      </c>
      <c r="BJ2" s="188">
        <v>37437</v>
      </c>
      <c r="BK2" s="188">
        <v>37529</v>
      </c>
      <c r="BL2" s="188">
        <v>37621</v>
      </c>
      <c r="BM2" s="188">
        <v>37711</v>
      </c>
      <c r="BN2" s="188">
        <v>37802</v>
      </c>
      <c r="BO2" s="188">
        <v>37894</v>
      </c>
      <c r="BP2" s="188">
        <v>37986</v>
      </c>
      <c r="BQ2" s="188">
        <v>38077</v>
      </c>
      <c r="BR2" s="188">
        <v>38168</v>
      </c>
      <c r="BS2" s="188">
        <v>38260</v>
      </c>
      <c r="BT2" s="188">
        <v>38352</v>
      </c>
      <c r="BU2" s="188">
        <v>38442</v>
      </c>
      <c r="BV2" s="188">
        <v>38533</v>
      </c>
      <c r="BW2" s="188">
        <v>38625</v>
      </c>
      <c r="BX2" s="188">
        <v>38717</v>
      </c>
      <c r="BY2" s="188">
        <v>38807</v>
      </c>
      <c r="BZ2" s="188">
        <v>38898</v>
      </c>
      <c r="CA2" s="188">
        <v>38990</v>
      </c>
      <c r="CB2" s="188">
        <v>39082</v>
      </c>
      <c r="CC2" s="188">
        <v>39172</v>
      </c>
      <c r="CD2" s="188">
        <v>39263</v>
      </c>
      <c r="CE2" s="188">
        <v>39355</v>
      </c>
      <c r="CF2" s="188">
        <v>39447</v>
      </c>
      <c r="CG2" s="188">
        <v>39538</v>
      </c>
      <c r="CH2" s="188">
        <v>39629</v>
      </c>
      <c r="CI2" s="188">
        <v>39721</v>
      </c>
      <c r="CJ2" s="188">
        <v>39813</v>
      </c>
      <c r="CK2" s="188">
        <v>39903</v>
      </c>
      <c r="CL2" s="188">
        <v>39994</v>
      </c>
      <c r="CM2" s="188">
        <v>40086</v>
      </c>
      <c r="CN2" s="188">
        <v>40178</v>
      </c>
      <c r="CO2" s="188">
        <v>40268</v>
      </c>
      <c r="CP2" s="188">
        <v>40359</v>
      </c>
      <c r="CQ2" s="188">
        <v>40451</v>
      </c>
      <c r="CR2" s="188">
        <v>40543</v>
      </c>
      <c r="CS2" s="188">
        <v>40633</v>
      </c>
      <c r="CT2" s="188">
        <v>40724</v>
      </c>
      <c r="CU2" s="188">
        <v>40816</v>
      </c>
      <c r="CV2" s="188">
        <v>40908</v>
      </c>
      <c r="CW2" s="188">
        <v>40999</v>
      </c>
      <c r="CX2" s="188">
        <v>41090</v>
      </c>
      <c r="CY2" s="188">
        <v>41182</v>
      </c>
      <c r="CZ2" s="188">
        <v>41274</v>
      </c>
      <c r="DA2" s="189">
        <v>41364</v>
      </c>
      <c r="DB2" s="189">
        <v>41455</v>
      </c>
      <c r="DC2" s="189">
        <v>41547</v>
      </c>
      <c r="DD2" s="189">
        <v>41639</v>
      </c>
      <c r="DE2" s="189">
        <v>41729</v>
      </c>
      <c r="DF2" s="189">
        <v>41820</v>
      </c>
      <c r="DG2" s="189">
        <v>41912</v>
      </c>
      <c r="DH2" s="189">
        <v>42004</v>
      </c>
      <c r="DI2" s="189">
        <v>42094</v>
      </c>
      <c r="DJ2" s="189">
        <v>42185</v>
      </c>
      <c r="DK2" s="189">
        <v>42277</v>
      </c>
      <c r="DL2" s="189">
        <v>42369</v>
      </c>
      <c r="DM2" s="189">
        <v>42460</v>
      </c>
      <c r="DN2" s="189">
        <v>42551</v>
      </c>
      <c r="DO2" s="189">
        <v>42643</v>
      </c>
      <c r="DP2" s="189">
        <v>42735</v>
      </c>
      <c r="DQ2" s="189">
        <v>42825</v>
      </c>
      <c r="DR2" s="189">
        <v>42916</v>
      </c>
      <c r="DS2" s="189">
        <v>43008</v>
      </c>
      <c r="DT2" s="189">
        <v>43100</v>
      </c>
      <c r="DU2" s="189">
        <v>43190</v>
      </c>
      <c r="DV2" s="189">
        <v>43281</v>
      </c>
      <c r="DW2" s="189">
        <v>43373</v>
      </c>
      <c r="DX2" s="189">
        <v>43465</v>
      </c>
      <c r="DZ2" s="369"/>
      <c r="EA2" s="369"/>
      <c r="EB2" s="369"/>
    </row>
    <row r="3" spans="1:132" s="77" customFormat="1" x14ac:dyDescent="0.25">
      <c r="M3" s="77">
        <v>32963</v>
      </c>
      <c r="N3" s="77">
        <v>33054</v>
      </c>
      <c r="O3" s="77">
        <v>33146</v>
      </c>
      <c r="P3" s="77">
        <v>33238</v>
      </c>
      <c r="Q3" s="77">
        <v>33328</v>
      </c>
      <c r="R3" s="77">
        <v>33419</v>
      </c>
      <c r="S3" s="77">
        <v>33511</v>
      </c>
      <c r="T3" s="77">
        <v>33603</v>
      </c>
      <c r="U3" s="77">
        <v>33694</v>
      </c>
      <c r="V3" s="77">
        <v>33785</v>
      </c>
      <c r="W3" s="77">
        <v>33877</v>
      </c>
      <c r="X3" s="77">
        <v>33969</v>
      </c>
      <c r="Y3" s="77">
        <v>34059</v>
      </c>
      <c r="Z3" s="77">
        <v>34150</v>
      </c>
      <c r="AA3" s="77">
        <v>34242</v>
      </c>
      <c r="AB3" s="77">
        <v>34334</v>
      </c>
      <c r="AC3" s="77">
        <v>34424</v>
      </c>
      <c r="AD3" s="77">
        <v>34515</v>
      </c>
      <c r="AE3" s="77">
        <v>34607</v>
      </c>
      <c r="AF3" s="77">
        <v>34699</v>
      </c>
      <c r="AG3" s="77">
        <v>34789</v>
      </c>
      <c r="AH3" s="77">
        <v>34880</v>
      </c>
      <c r="AI3" s="77">
        <v>34972</v>
      </c>
      <c r="AJ3" s="77">
        <v>35064</v>
      </c>
      <c r="AK3" s="77">
        <v>35155</v>
      </c>
      <c r="AL3" s="77">
        <v>35246</v>
      </c>
      <c r="AM3" s="75">
        <v>35338</v>
      </c>
      <c r="AN3" s="77">
        <v>35430</v>
      </c>
      <c r="AO3" s="77">
        <v>35520</v>
      </c>
      <c r="AP3" s="77">
        <v>35611</v>
      </c>
      <c r="AQ3" s="77">
        <v>35703</v>
      </c>
      <c r="AR3" s="77">
        <v>35795</v>
      </c>
      <c r="AS3" s="77">
        <v>35885</v>
      </c>
      <c r="AT3" s="77">
        <v>35976</v>
      </c>
      <c r="AU3" s="77">
        <v>36068</v>
      </c>
      <c r="AV3" s="77">
        <v>36160</v>
      </c>
      <c r="AW3" s="77">
        <v>36250</v>
      </c>
      <c r="AX3" s="77">
        <v>36341</v>
      </c>
      <c r="AY3" s="77">
        <v>36433</v>
      </c>
      <c r="AZ3" s="77">
        <v>36525</v>
      </c>
      <c r="BA3" s="77">
        <v>36616</v>
      </c>
      <c r="BB3" s="77">
        <v>36707</v>
      </c>
      <c r="BC3" s="77">
        <v>36799</v>
      </c>
      <c r="BD3" s="77">
        <v>36891</v>
      </c>
      <c r="BE3" s="77">
        <v>36981</v>
      </c>
      <c r="BF3" s="77">
        <v>37072</v>
      </c>
      <c r="BG3" s="77">
        <v>37164</v>
      </c>
      <c r="BH3" s="77">
        <v>37256</v>
      </c>
      <c r="BI3" s="77">
        <v>37346</v>
      </c>
      <c r="BJ3" s="77">
        <v>37437</v>
      </c>
      <c r="BK3" s="77">
        <v>37529</v>
      </c>
      <c r="BL3" s="77">
        <v>37621</v>
      </c>
      <c r="BM3" s="77">
        <v>37711</v>
      </c>
      <c r="BN3" s="77">
        <v>37802</v>
      </c>
      <c r="BO3" s="77">
        <v>37894</v>
      </c>
      <c r="BP3" s="77">
        <v>37986</v>
      </c>
      <c r="BQ3" s="77">
        <v>38077</v>
      </c>
      <c r="BR3" s="77">
        <v>38168</v>
      </c>
      <c r="BS3" s="77">
        <v>38260</v>
      </c>
      <c r="BT3" s="77">
        <v>38352</v>
      </c>
      <c r="BU3" s="77">
        <v>38442</v>
      </c>
      <c r="BV3" s="77">
        <v>38533</v>
      </c>
      <c r="BW3" s="77">
        <v>38625</v>
      </c>
      <c r="BX3" s="77">
        <v>38717</v>
      </c>
      <c r="BY3" s="77">
        <v>38807</v>
      </c>
      <c r="BZ3" s="77">
        <v>38898</v>
      </c>
      <c r="CA3" s="77">
        <v>38990</v>
      </c>
      <c r="CB3" s="77">
        <v>39082</v>
      </c>
      <c r="CC3" s="77">
        <v>39172</v>
      </c>
      <c r="CD3" s="77">
        <v>39263</v>
      </c>
      <c r="CE3" s="77">
        <v>39355</v>
      </c>
      <c r="CF3" s="77">
        <v>39447</v>
      </c>
      <c r="CG3" s="77">
        <v>39538</v>
      </c>
      <c r="CH3" s="77">
        <v>39629</v>
      </c>
      <c r="CI3" s="77">
        <v>39721</v>
      </c>
      <c r="CJ3" s="77">
        <v>39813</v>
      </c>
      <c r="CK3" s="77">
        <v>39903</v>
      </c>
      <c r="CL3" s="77">
        <v>39994</v>
      </c>
      <c r="CM3" s="77">
        <v>40086</v>
      </c>
      <c r="CN3" s="77">
        <v>40178</v>
      </c>
      <c r="CO3" s="77">
        <v>40268</v>
      </c>
      <c r="CP3" s="77">
        <v>40359</v>
      </c>
      <c r="CQ3" s="77">
        <v>40451</v>
      </c>
      <c r="CR3" s="77">
        <v>40543</v>
      </c>
      <c r="CS3" s="77">
        <v>40633</v>
      </c>
      <c r="CT3" s="77">
        <v>40724</v>
      </c>
      <c r="CU3" s="77">
        <v>40816</v>
      </c>
      <c r="CV3" s="77">
        <v>40908</v>
      </c>
      <c r="CW3" s="77">
        <v>40999</v>
      </c>
      <c r="CX3" s="77">
        <v>41090</v>
      </c>
      <c r="CY3" s="77">
        <v>41182</v>
      </c>
      <c r="CZ3" s="77">
        <v>41274</v>
      </c>
      <c r="DA3" s="77">
        <v>41364</v>
      </c>
      <c r="DB3" s="77">
        <v>41455</v>
      </c>
      <c r="DC3" s="77">
        <v>41547</v>
      </c>
      <c r="DD3" s="77">
        <v>41639</v>
      </c>
      <c r="DE3" s="77">
        <v>41729</v>
      </c>
      <c r="DF3" s="77">
        <v>41820</v>
      </c>
      <c r="DG3" s="77">
        <v>41912</v>
      </c>
      <c r="DH3" s="77">
        <v>42004</v>
      </c>
      <c r="DI3" s="77">
        <v>42094</v>
      </c>
      <c r="DJ3" s="77">
        <v>42185</v>
      </c>
      <c r="DK3" s="77">
        <v>42277</v>
      </c>
      <c r="DL3" s="180">
        <v>42369</v>
      </c>
      <c r="DM3" s="77">
        <v>42460</v>
      </c>
      <c r="DN3" s="77">
        <v>42551</v>
      </c>
      <c r="DO3" s="77">
        <v>42643</v>
      </c>
      <c r="DP3" s="77">
        <v>42735</v>
      </c>
      <c r="DQ3" s="77">
        <v>42825</v>
      </c>
      <c r="DR3" s="77">
        <v>42916</v>
      </c>
      <c r="DS3" s="77">
        <v>43008</v>
      </c>
      <c r="DT3" s="77">
        <v>43100</v>
      </c>
      <c r="DU3" s="77">
        <v>43190</v>
      </c>
      <c r="DV3" s="77">
        <v>43281</v>
      </c>
      <c r="DW3" s="77">
        <v>43373</v>
      </c>
      <c r="DX3" s="77">
        <v>43465</v>
      </c>
    </row>
    <row r="4" spans="1:132" x14ac:dyDescent="0.25">
      <c r="A4" s="427" t="s">
        <v>201</v>
      </c>
      <c r="B4" s="48" t="s">
        <v>163</v>
      </c>
      <c r="C4" s="57" t="s">
        <v>155</v>
      </c>
      <c r="D4" s="28" t="s">
        <v>198</v>
      </c>
      <c r="E4" s="28" t="s">
        <v>149</v>
      </c>
      <c r="F4" s="28"/>
      <c r="G4" s="57" t="s">
        <v>165</v>
      </c>
      <c r="H4" t="s">
        <v>167</v>
      </c>
      <c r="I4" t="s">
        <v>168</v>
      </c>
      <c r="J4" s="8">
        <v>35620</v>
      </c>
      <c r="K4" t="s">
        <v>169</v>
      </c>
      <c r="L4" s="54">
        <v>43298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23">
        <v>-2.664181892239823</v>
      </c>
      <c r="AK4" s="317">
        <v>-1.853444438114519</v>
      </c>
      <c r="AL4" s="317">
        <v>-0.68579888918517939</v>
      </c>
      <c r="AM4" s="318">
        <v>0.56489244601615618</v>
      </c>
      <c r="AN4" s="267">
        <v>1.6112874962937154</v>
      </c>
      <c r="AO4" s="267">
        <v>4.9099062634603161E-2</v>
      </c>
      <c r="AP4" s="267">
        <v>-2.1559869746947249</v>
      </c>
      <c r="AQ4" s="267">
        <v>-4.461105821008859</v>
      </c>
      <c r="AR4" s="267">
        <v>-6.3460923734002543</v>
      </c>
      <c r="AS4" s="267">
        <v>-4.1119321478782709</v>
      </c>
      <c r="AT4" s="267">
        <v>-0.83691080452103039</v>
      </c>
      <c r="AU4" s="267">
        <v>2.7483015869600513</v>
      </c>
      <c r="AV4" s="267">
        <v>5.8112393882219715</v>
      </c>
      <c r="AW4" s="267">
        <v>7.9682780298547042</v>
      </c>
      <c r="AX4" s="267">
        <v>10.954579161910045</v>
      </c>
      <c r="AY4" s="267">
        <v>14.005453141724168</v>
      </c>
      <c r="AZ4" s="267">
        <v>16.448128797797455</v>
      </c>
      <c r="BA4" s="267">
        <v>17.692617532127393</v>
      </c>
      <c r="BB4" s="267">
        <v>19.335676741909662</v>
      </c>
      <c r="BC4" s="267">
        <v>20.9253740320354</v>
      </c>
      <c r="BD4" s="267">
        <v>22.138116777712117</v>
      </c>
      <c r="BE4" s="267">
        <v>18.266213467414406</v>
      </c>
      <c r="BF4" s="267">
        <v>13.277954843867121</v>
      </c>
      <c r="BG4" s="267">
        <v>8.5807233471874191</v>
      </c>
      <c r="BH4" s="267">
        <v>5.0795364317775347</v>
      </c>
      <c r="BI4" s="267">
        <v>3.4994987252364691</v>
      </c>
      <c r="BJ4" s="267">
        <v>1.3046846854651846</v>
      </c>
      <c r="BK4" s="267">
        <v>-0.94643555892609155</v>
      </c>
      <c r="BL4" s="267">
        <v>-2.7552719108865027</v>
      </c>
      <c r="BM4" s="267">
        <v>0.66911223246754425</v>
      </c>
      <c r="BN4" s="267">
        <v>5.6031375638323544</v>
      </c>
      <c r="BO4" s="267">
        <v>10.890882243996195</v>
      </c>
      <c r="BP4" s="267">
        <v>15.317117810530146</v>
      </c>
      <c r="BQ4" s="267">
        <v>18.504917575588763</v>
      </c>
      <c r="BR4" s="267">
        <v>22.734516397020521</v>
      </c>
      <c r="BS4" s="267">
        <v>26.849505396347361</v>
      </c>
      <c r="BT4" s="267">
        <v>30.003898158288994</v>
      </c>
      <c r="BU4" s="267">
        <v>26.479512265664091</v>
      </c>
      <c r="BV4" s="267">
        <v>22.085931039362901</v>
      </c>
      <c r="BW4" s="267">
        <v>18.092595931197966</v>
      </c>
      <c r="BX4" s="267">
        <v>15.202626917428001</v>
      </c>
      <c r="BY4" s="267">
        <v>11.859686696425889</v>
      </c>
      <c r="BZ4" s="267">
        <v>7.4220211111872905</v>
      </c>
      <c r="CA4" s="267">
        <v>3.1021660000990479</v>
      </c>
      <c r="CB4" s="267">
        <v>-0.21089817156505272</v>
      </c>
      <c r="CC4" s="267">
        <v>-3.0517348870748879</v>
      </c>
      <c r="CD4" s="267">
        <v>-7.096015636077242</v>
      </c>
      <c r="CE4" s="267">
        <v>-11.367331757246275</v>
      </c>
      <c r="CF4" s="267">
        <v>-14.893739997038802</v>
      </c>
      <c r="CG4" s="267">
        <v>-14.85133371677159</v>
      </c>
      <c r="CH4" s="267">
        <v>-14.786489092676259</v>
      </c>
      <c r="CI4" s="267">
        <v>-14.711578951807367</v>
      </c>
      <c r="CJ4" s="267">
        <v>-14.64406643155022</v>
      </c>
      <c r="CK4" s="267">
        <v>-13.806046995146543</v>
      </c>
      <c r="CL4" s="267">
        <v>-12.526220974289579</v>
      </c>
      <c r="CM4" s="267">
        <v>-11.050156431233271</v>
      </c>
      <c r="CN4" s="267">
        <v>-9.7220777744323286</v>
      </c>
      <c r="CO4" s="267">
        <v>-6.371784384678147</v>
      </c>
      <c r="CP4" s="267">
        <v>-1.379083910520825</v>
      </c>
      <c r="CQ4" s="267">
        <v>4.2007533748661157</v>
      </c>
      <c r="CR4" s="267">
        <v>9.0652322081188377</v>
      </c>
      <c r="CS4" s="267">
        <v>12.230764990525808</v>
      </c>
      <c r="CT4" s="267">
        <v>16.549057033689699</v>
      </c>
      <c r="CU4" s="267">
        <v>20.885502806951575</v>
      </c>
      <c r="CV4" s="267">
        <v>24.303969929579342</v>
      </c>
      <c r="CW4" s="267">
        <v>21.612615278481144</v>
      </c>
      <c r="CX4" s="267">
        <v>18.176927506809673</v>
      </c>
      <c r="CY4" s="267">
        <v>14.973806829096814</v>
      </c>
      <c r="CZ4" s="267">
        <v>12.606281938737759</v>
      </c>
      <c r="DA4" s="267">
        <v>12.417841310874813</v>
      </c>
      <c r="DB4" s="267">
        <v>12.164812714745629</v>
      </c>
      <c r="DC4" s="267">
        <v>11.915290661981306</v>
      </c>
      <c r="DD4" s="267">
        <v>11.721737503561206</v>
      </c>
      <c r="DE4" s="267">
        <v>10.381315901477853</v>
      </c>
      <c r="DF4" s="267">
        <v>8.5743811720985832</v>
      </c>
      <c r="DG4" s="267">
        <v>6.7844859514239211</v>
      </c>
      <c r="DH4" s="267">
        <v>5.3905658190945402</v>
      </c>
      <c r="DI4" s="267">
        <v>4.6468397224696636</v>
      </c>
      <c r="DJ4" s="267">
        <v>3.6152087174529433</v>
      </c>
      <c r="DK4" s="267">
        <v>2.5588852331310847</v>
      </c>
      <c r="DL4" s="267">
        <v>1.7113986254892115</v>
      </c>
      <c r="DZ4" s="77"/>
      <c r="EA4" s="77"/>
      <c r="EB4" s="77"/>
    </row>
    <row r="5" spans="1:132" x14ac:dyDescent="0.25">
      <c r="A5" s="427"/>
      <c r="B5" s="48" t="s">
        <v>163</v>
      </c>
      <c r="C5" s="57" t="s">
        <v>156</v>
      </c>
      <c r="D5" s="28" t="s">
        <v>198</v>
      </c>
      <c r="E5" s="28" t="s">
        <v>149</v>
      </c>
      <c r="F5" s="28"/>
      <c r="G5" s="57" t="s">
        <v>165</v>
      </c>
      <c r="H5" t="s">
        <v>167</v>
      </c>
      <c r="I5" t="s">
        <v>168</v>
      </c>
      <c r="J5" s="8">
        <v>31080</v>
      </c>
      <c r="K5" t="s">
        <v>169</v>
      </c>
      <c r="L5" s="54">
        <v>43298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323">
        <v>-12.764622298345559</v>
      </c>
      <c r="AK5" s="317">
        <v>-13.034052026883824</v>
      </c>
      <c r="AL5" s="317">
        <v>-13.441664129299516</v>
      </c>
      <c r="AM5" s="318">
        <v>-13.906072127269949</v>
      </c>
      <c r="AN5" s="267">
        <v>-14.318791161352843</v>
      </c>
      <c r="AO5" s="267">
        <v>-11.789199649168081</v>
      </c>
      <c r="AP5" s="267">
        <v>-7.9323234441508639</v>
      </c>
      <c r="AQ5" s="267">
        <v>-3.4935290080783385</v>
      </c>
      <c r="AR5" s="267">
        <v>0.4916070565503145</v>
      </c>
      <c r="AS5" s="267">
        <v>5.5960989350671735</v>
      </c>
      <c r="AT5" s="267">
        <v>12.839061208352298</v>
      </c>
      <c r="AU5" s="267">
        <v>20.458287710124008</v>
      </c>
      <c r="AV5" s="267">
        <v>26.72538443109206</v>
      </c>
      <c r="AW5" s="267">
        <v>23.999843043115774</v>
      </c>
      <c r="AX5" s="267">
        <v>20.555655319627185</v>
      </c>
      <c r="AY5" s="267">
        <v>17.379566314257314</v>
      </c>
      <c r="AZ5" s="267">
        <v>15.053382528217767</v>
      </c>
      <c r="BA5" s="267">
        <v>12.823570960956895</v>
      </c>
      <c r="BB5" s="267">
        <v>9.8616175278304485</v>
      </c>
      <c r="BC5" s="267">
        <v>6.9761731210365134</v>
      </c>
      <c r="BD5" s="267">
        <v>4.761792520967921</v>
      </c>
      <c r="BE5" s="267">
        <v>5.140810291204037</v>
      </c>
      <c r="BF5" s="267">
        <v>5.6680681200702869</v>
      </c>
      <c r="BG5" s="267">
        <v>6.2097824268072079</v>
      </c>
      <c r="BH5" s="267">
        <v>6.6457487374756443</v>
      </c>
      <c r="BI5" s="267">
        <v>7.9763122245592468</v>
      </c>
      <c r="BJ5" s="267">
        <v>9.8114058197165868</v>
      </c>
      <c r="BK5" s="267">
        <v>11.677838320998747</v>
      </c>
      <c r="BL5" s="267">
        <v>13.166154261336199</v>
      </c>
      <c r="BM5" s="267">
        <v>14.854450949903145</v>
      </c>
      <c r="BN5" s="267">
        <v>17.115799374290901</v>
      </c>
      <c r="BO5" s="267">
        <v>19.339534435273332</v>
      </c>
      <c r="BP5" s="267">
        <v>21.060201247673149</v>
      </c>
      <c r="BQ5" s="267">
        <v>21.201351804067123</v>
      </c>
      <c r="BR5" s="267">
        <v>21.3840365893093</v>
      </c>
      <c r="BS5" s="267">
        <v>21.55693118982893</v>
      </c>
      <c r="BT5" s="267">
        <v>21.686353534897826</v>
      </c>
      <c r="BU5" s="267">
        <v>20.50706908726707</v>
      </c>
      <c r="BV5" s="267">
        <v>18.984846466215881</v>
      </c>
      <c r="BW5" s="267">
        <v>17.548414837283939</v>
      </c>
      <c r="BX5" s="267">
        <v>16.475827928157905</v>
      </c>
      <c r="BY5" s="267">
        <v>13.862098576696976</v>
      </c>
      <c r="BZ5" s="267">
        <v>10.411690689070168</v>
      </c>
      <c r="CA5" s="267">
        <v>7.0737933701433251</v>
      </c>
      <c r="CB5" s="267">
        <v>4.5276881116165342</v>
      </c>
      <c r="CC5" s="267">
        <v>2.1890170515412577</v>
      </c>
      <c r="CD5" s="267">
        <v>-1.0678476001694588</v>
      </c>
      <c r="CE5" s="267">
        <v>-4.418259791980895</v>
      </c>
      <c r="CF5" s="267">
        <v>-7.1177722535562147</v>
      </c>
      <c r="CG5" s="267">
        <v>-8.5327156672676043</v>
      </c>
      <c r="CH5" s="267">
        <v>-10.614633226961242</v>
      </c>
      <c r="CI5" s="267">
        <v>-12.904400513836741</v>
      </c>
      <c r="CJ5" s="267">
        <v>-14.869494277088958</v>
      </c>
      <c r="CK5" s="267">
        <v>-16.396272083940143</v>
      </c>
      <c r="CL5" s="267">
        <v>-18.730624873893174</v>
      </c>
      <c r="CM5" s="267">
        <v>-21.426897992970879</v>
      </c>
      <c r="CN5" s="267">
        <v>-23.856510563863875</v>
      </c>
      <c r="CO5" s="267">
        <v>-22.341050052898417</v>
      </c>
      <c r="CP5" s="267">
        <v>-19.913917080824824</v>
      </c>
      <c r="CQ5" s="267">
        <v>-16.93098953459091</v>
      </c>
      <c r="CR5" s="267">
        <v>-14.062125316319115</v>
      </c>
      <c r="CS5" s="267">
        <v>-14.644703948824278</v>
      </c>
      <c r="CT5" s="267">
        <v>-15.531817514627472</v>
      </c>
      <c r="CU5" s="267">
        <v>-16.55106777738219</v>
      </c>
      <c r="CV5" s="267">
        <v>-17.464593045922598</v>
      </c>
      <c r="CW5" s="267">
        <v>-16.153444663621404</v>
      </c>
      <c r="CX5" s="267">
        <v>-14.122173179462585</v>
      </c>
      <c r="CY5" s="267">
        <v>-11.735025582005498</v>
      </c>
      <c r="CZ5" s="267">
        <v>-9.5453899216622311</v>
      </c>
      <c r="DA5" s="267">
        <v>-6.8952438609595506</v>
      </c>
      <c r="DB5" s="267">
        <v>-2.9493519021795072</v>
      </c>
      <c r="DC5" s="267">
        <v>1.4557231875090857</v>
      </c>
      <c r="DD5" s="267">
        <v>5.291879021564732</v>
      </c>
      <c r="DE5" s="267">
        <v>8.4892772086600221</v>
      </c>
      <c r="DF5" s="267">
        <v>12.92642985716089</v>
      </c>
      <c r="DG5" s="267">
        <v>17.472203558840434</v>
      </c>
      <c r="DH5" s="267">
        <v>21.121039194708587</v>
      </c>
      <c r="DI5" s="267">
        <v>19.432411097712244</v>
      </c>
      <c r="DJ5" s="267">
        <v>17.247463958827506</v>
      </c>
      <c r="DK5" s="267">
        <v>15.180199315450196</v>
      </c>
      <c r="DL5" s="267">
        <v>13.633098639998591</v>
      </c>
      <c r="DZ5" s="77"/>
      <c r="EA5" s="77"/>
      <c r="EB5" s="77"/>
    </row>
    <row r="6" spans="1:132" x14ac:dyDescent="0.25">
      <c r="A6" s="427"/>
      <c r="B6" s="48" t="s">
        <v>163</v>
      </c>
      <c r="C6" s="57" t="s">
        <v>157</v>
      </c>
      <c r="D6" s="28" t="s">
        <v>198</v>
      </c>
      <c r="E6" s="28" t="s">
        <v>149</v>
      </c>
      <c r="F6" s="28"/>
      <c r="G6" s="57" t="s">
        <v>165</v>
      </c>
      <c r="H6" t="s">
        <v>167</v>
      </c>
      <c r="I6" t="s">
        <v>168</v>
      </c>
      <c r="J6" s="8">
        <v>16980</v>
      </c>
      <c r="K6" t="s">
        <v>169</v>
      </c>
      <c r="L6" s="54">
        <v>43298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323">
        <v>7.1713815013171338</v>
      </c>
      <c r="AK6" s="317">
        <v>8.1572995548982021</v>
      </c>
      <c r="AL6" s="317">
        <v>9.5138171983369979</v>
      </c>
      <c r="AM6" s="318">
        <v>10.889655138822683</v>
      </c>
      <c r="AN6" s="267">
        <v>11.983996553902813</v>
      </c>
      <c r="AO6" s="267">
        <v>12.169239836864307</v>
      </c>
      <c r="AP6" s="267">
        <v>12.4186631299173</v>
      </c>
      <c r="AQ6" s="267">
        <v>12.665405451153793</v>
      </c>
      <c r="AR6" s="267">
        <v>12.857335137680531</v>
      </c>
      <c r="AS6" s="267">
        <v>12.670096902023628</v>
      </c>
      <c r="AT6" s="267">
        <v>12.418962258934977</v>
      </c>
      <c r="AU6" s="267">
        <v>12.171621063085002</v>
      </c>
      <c r="AV6" s="267">
        <v>11.979973372904533</v>
      </c>
      <c r="AW6" s="267">
        <v>11.826073766286999</v>
      </c>
      <c r="AX6" s="267">
        <v>11.618849879643948</v>
      </c>
      <c r="AY6" s="267">
        <v>11.413849192554125</v>
      </c>
      <c r="AZ6" s="267">
        <v>11.254385556743269</v>
      </c>
      <c r="BA6" s="267">
        <v>10.947131855043883</v>
      </c>
      <c r="BB6" s="267">
        <v>10.532080108488346</v>
      </c>
      <c r="BC6" s="267">
        <v>10.119962049525268</v>
      </c>
      <c r="BD6" s="267">
        <v>9.7983380897272951</v>
      </c>
      <c r="BE6" s="267">
        <v>9.1984503796478698</v>
      </c>
      <c r="BF6" s="267">
        <v>8.3828003000032805</v>
      </c>
      <c r="BG6" s="267">
        <v>7.5668319578194199</v>
      </c>
      <c r="BH6" s="267">
        <v>6.9257808799203406</v>
      </c>
      <c r="BI6" s="267">
        <v>6.9545519201829826</v>
      </c>
      <c r="BJ6" s="267">
        <v>6.9941819940678673</v>
      </c>
      <c r="BK6" s="267">
        <v>7.03442889139804</v>
      </c>
      <c r="BL6" s="267">
        <v>7.0664790120215812</v>
      </c>
      <c r="BM6" s="267">
        <v>6.2182282080091111</v>
      </c>
      <c r="BN6" s="267">
        <v>5.0505696544981964</v>
      </c>
      <c r="BO6" s="267">
        <v>3.8656220008440836</v>
      </c>
      <c r="BP6" s="267">
        <v>2.9226407236892551</v>
      </c>
      <c r="BQ6" s="267">
        <v>3.2995356815966312</v>
      </c>
      <c r="BR6" s="267">
        <v>3.8283059424035266</v>
      </c>
      <c r="BS6" s="267">
        <v>4.3770597521788748</v>
      </c>
      <c r="BT6" s="267">
        <v>4.822786754101541</v>
      </c>
      <c r="BU6" s="267">
        <v>5.2511405579106647</v>
      </c>
      <c r="BV6" s="267">
        <v>5.8468637037130788</v>
      </c>
      <c r="BW6" s="267">
        <v>6.4587184195337057</v>
      </c>
      <c r="BX6" s="267">
        <v>6.9509843440953221</v>
      </c>
      <c r="BY6" s="267">
        <v>6.9323387809970427</v>
      </c>
      <c r="BZ6" s="267">
        <v>6.9066587787589881</v>
      </c>
      <c r="CA6" s="267">
        <v>6.880582568644467</v>
      </c>
      <c r="CB6" s="267">
        <v>6.8598196146096075</v>
      </c>
      <c r="CC6" s="267">
        <v>8.1434425809075144</v>
      </c>
      <c r="CD6" s="267">
        <v>9.9120728846724937</v>
      </c>
      <c r="CE6" s="267">
        <v>11.708860435257442</v>
      </c>
      <c r="CF6" s="267">
        <v>13.140163892480169</v>
      </c>
      <c r="CG6" s="267">
        <v>11.100270209728052</v>
      </c>
      <c r="CH6" s="267">
        <v>8.3676696409183418</v>
      </c>
      <c r="CI6" s="267">
        <v>5.6801701458858815</v>
      </c>
      <c r="CJ6" s="267">
        <v>3.6004161050307339</v>
      </c>
      <c r="CK6" s="267">
        <v>-9.9664407294488888E-2</v>
      </c>
      <c r="CL6" s="267">
        <v>-5.2745036729930446</v>
      </c>
      <c r="CM6" s="267">
        <v>-10.624958640409236</v>
      </c>
      <c r="CN6" s="267">
        <v>-14.956002015467984</v>
      </c>
      <c r="CO6" s="267">
        <v>-16.205580768963014</v>
      </c>
      <c r="CP6" s="267">
        <v>-18.116947106801355</v>
      </c>
      <c r="CQ6" s="267">
        <v>-20.325910265812503</v>
      </c>
      <c r="CR6" s="267">
        <v>-22.31756252756659</v>
      </c>
      <c r="CS6" s="267">
        <v>-19.955831317785556</v>
      </c>
      <c r="CT6" s="267">
        <v>-16.203852207340201</v>
      </c>
      <c r="CU6" s="267">
        <v>-11.643452215372859</v>
      </c>
      <c r="CV6" s="267">
        <v>-7.3093499005238645</v>
      </c>
      <c r="CW6" s="267">
        <v>-2.2297686699312038</v>
      </c>
      <c r="CX6" s="267">
        <v>5.2511794483960781</v>
      </c>
      <c r="CY6" s="267">
        <v>13.488578906402568</v>
      </c>
      <c r="CZ6" s="267">
        <v>20.565990871813376</v>
      </c>
      <c r="DA6" s="267">
        <v>17.814635536258354</v>
      </c>
      <c r="DB6" s="267">
        <v>14.246146450492153</v>
      </c>
      <c r="DC6" s="267">
        <v>10.86103991178215</v>
      </c>
      <c r="DD6" s="267">
        <v>8.3220624697459993</v>
      </c>
      <c r="DE6" s="267">
        <v>6.2654900896869394</v>
      </c>
      <c r="DF6" s="267">
        <v>3.4505772728019148</v>
      </c>
      <c r="DG6" s="267">
        <v>0.61283327762344542</v>
      </c>
      <c r="DH6" s="267">
        <v>-1.6320013538284674</v>
      </c>
      <c r="DI6" s="267">
        <v>-2.6060601052474053</v>
      </c>
      <c r="DJ6" s="267">
        <v>-4.0020751678015234</v>
      </c>
      <c r="DK6" s="267">
        <v>-5.488480448627195</v>
      </c>
      <c r="DL6" s="267">
        <v>-6.7250753822645226</v>
      </c>
      <c r="DZ6" s="77"/>
      <c r="EA6" s="77"/>
      <c r="EB6" s="77"/>
    </row>
    <row r="7" spans="1:132" x14ac:dyDescent="0.25">
      <c r="A7" s="427"/>
      <c r="B7" s="48" t="s">
        <v>163</v>
      </c>
      <c r="C7" s="57" t="s">
        <v>158</v>
      </c>
      <c r="D7" s="28" t="s">
        <v>198</v>
      </c>
      <c r="E7" s="28" t="s">
        <v>149</v>
      </c>
      <c r="F7" s="28"/>
      <c r="G7" s="57" t="s">
        <v>165</v>
      </c>
      <c r="H7" t="s">
        <v>167</v>
      </c>
      <c r="I7" t="s">
        <v>168</v>
      </c>
      <c r="J7" s="8">
        <v>37980</v>
      </c>
      <c r="K7" t="s">
        <v>169</v>
      </c>
      <c r="L7" s="54">
        <v>43298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323">
        <v>7.6258268211701949</v>
      </c>
      <c r="AK7" s="317">
        <v>8.1268410341965662</v>
      </c>
      <c r="AL7" s="317">
        <v>8.8147631246968352</v>
      </c>
      <c r="AM7" s="318">
        <v>9.510808746602601</v>
      </c>
      <c r="AN7" s="267">
        <v>10.063243518070927</v>
      </c>
      <c r="AO7" s="267">
        <v>10.363254099805646</v>
      </c>
      <c r="AP7" s="267">
        <v>10.770685468005116</v>
      </c>
      <c r="AQ7" s="267">
        <v>11.177718299985411</v>
      </c>
      <c r="AR7" s="267">
        <v>11.497106050446199</v>
      </c>
      <c r="AS7" s="267">
        <v>11.475167802578627</v>
      </c>
      <c r="AT7" s="267">
        <v>11.445564695762624</v>
      </c>
      <c r="AU7" s="267">
        <v>11.416207199652153</v>
      </c>
      <c r="AV7" s="267">
        <v>11.393321242846808</v>
      </c>
      <c r="AW7" s="267">
        <v>9.6334120904553107</v>
      </c>
      <c r="AX7" s="267">
        <v>7.2575216553067579</v>
      </c>
      <c r="AY7" s="267">
        <v>4.9000966083102453</v>
      </c>
      <c r="AZ7" s="267">
        <v>3.0614782519879706</v>
      </c>
      <c r="BA7" s="267">
        <v>2.5884209164347549</v>
      </c>
      <c r="BB7" s="267">
        <v>1.9251646898848847</v>
      </c>
      <c r="BC7" s="267">
        <v>1.2373683463851854</v>
      </c>
      <c r="BD7" s="267">
        <v>0.67909749723912904</v>
      </c>
      <c r="BE7" s="267">
        <v>-0.27423400649050883</v>
      </c>
      <c r="BF7" s="267">
        <v>-1.625766355190186</v>
      </c>
      <c r="BG7" s="267">
        <v>-3.0460087411305166</v>
      </c>
      <c r="BH7" s="267">
        <v>-4.2130592873331176</v>
      </c>
      <c r="BI7" s="267">
        <v>-2.444721988024368</v>
      </c>
      <c r="BJ7" s="267">
        <v>0.12097615118159863</v>
      </c>
      <c r="BK7" s="267">
        <v>2.8941894398539336</v>
      </c>
      <c r="BL7" s="267">
        <v>5.2345648611468949</v>
      </c>
      <c r="BM7" s="267">
        <v>4.7019589475247212</v>
      </c>
      <c r="BN7" s="267">
        <v>3.9626471041203022</v>
      </c>
      <c r="BO7" s="267">
        <v>3.2050029137716249</v>
      </c>
      <c r="BP7" s="267">
        <v>2.5966799390840891</v>
      </c>
      <c r="BQ7" s="267">
        <v>3.6378314127394034</v>
      </c>
      <c r="BR7" s="267">
        <v>5.1007382780469142</v>
      </c>
      <c r="BS7" s="267">
        <v>6.621665275017091</v>
      </c>
      <c r="BT7" s="267">
        <v>7.859097188256885</v>
      </c>
      <c r="BU7" s="267">
        <v>8.3615715325221984</v>
      </c>
      <c r="BV7" s="267">
        <v>9.0507698242717005</v>
      </c>
      <c r="BW7" s="267">
        <v>9.7472499669743353</v>
      </c>
      <c r="BX7" s="267">
        <v>10.299417247266964</v>
      </c>
      <c r="BY7" s="267">
        <v>10.535006343499207</v>
      </c>
      <c r="BZ7" s="267">
        <v>10.854611318827809</v>
      </c>
      <c r="CA7" s="267">
        <v>11.173515142258429</v>
      </c>
      <c r="CB7" s="267">
        <v>11.423478973947025</v>
      </c>
      <c r="CC7" s="267">
        <v>11.853906855068976</v>
      </c>
      <c r="CD7" s="267">
        <v>12.434909614131978</v>
      </c>
      <c r="CE7" s="267">
        <v>13.011308181081141</v>
      </c>
      <c r="CF7" s="267">
        <v>13.460795443119736</v>
      </c>
      <c r="CG7" s="267">
        <v>11.026123458264255</v>
      </c>
      <c r="CH7" s="267">
        <v>7.7693031514013411</v>
      </c>
      <c r="CI7" s="267">
        <v>4.5713820070752487</v>
      </c>
      <c r="CJ7" s="267">
        <v>2.1001267960309957</v>
      </c>
      <c r="CK7" s="267">
        <v>-0.1192332700276168</v>
      </c>
      <c r="CL7" s="267">
        <v>-3.2448221666709456</v>
      </c>
      <c r="CM7" s="267">
        <v>-6.5033252587837183</v>
      </c>
      <c r="CN7" s="267">
        <v>-9.1612138823334917</v>
      </c>
      <c r="CO7" s="267">
        <v>-9.8921933122808063</v>
      </c>
      <c r="CP7" s="267">
        <v>-10.978522153695849</v>
      </c>
      <c r="CQ7" s="267">
        <v>-12.188377071897005</v>
      </c>
      <c r="CR7" s="267">
        <v>-13.239503192521395</v>
      </c>
      <c r="CS7" s="267">
        <v>-10.239321008363705</v>
      </c>
      <c r="CT7" s="267">
        <v>-5.6896467451032358</v>
      </c>
      <c r="CU7" s="267">
        <v>-0.49013332649675123</v>
      </c>
      <c r="CV7" s="267">
        <v>4.1449442482632151</v>
      </c>
      <c r="CW7" s="267">
        <v>6.6782802987146299</v>
      </c>
      <c r="CX7" s="267">
        <v>10.212456014434263</v>
      </c>
      <c r="CY7" s="267">
        <v>13.855719006804268</v>
      </c>
      <c r="CZ7" s="267">
        <v>16.796793372195697</v>
      </c>
      <c r="DA7" s="267">
        <v>14.175352651388282</v>
      </c>
      <c r="DB7" s="267">
        <v>10.71959810736295</v>
      </c>
      <c r="DC7" s="267">
        <v>7.3817510930833929</v>
      </c>
      <c r="DD7" s="267">
        <v>4.8391298449048481</v>
      </c>
      <c r="DE7" s="267">
        <v>3.4720599583101044</v>
      </c>
      <c r="DF7" s="267">
        <v>1.5709817568692237</v>
      </c>
      <c r="DG7" s="267">
        <v>-0.38140297043423932</v>
      </c>
      <c r="DH7" s="267">
        <v>-1.9520613628455974</v>
      </c>
      <c r="DI7" s="267">
        <v>-2.8859496762644339</v>
      </c>
      <c r="DJ7" s="267">
        <v>-4.226422344616271</v>
      </c>
      <c r="DK7" s="267">
        <v>-5.6563236318719508</v>
      </c>
      <c r="DL7" s="267">
        <v>-6.8479869673693798</v>
      </c>
      <c r="DZ7" s="77"/>
      <c r="EA7" s="77"/>
      <c r="EB7" s="77"/>
    </row>
    <row r="8" spans="1:132" x14ac:dyDescent="0.25">
      <c r="A8" s="427"/>
      <c r="B8" s="48" t="s">
        <v>163</v>
      </c>
      <c r="C8" s="57" t="s">
        <v>159</v>
      </c>
      <c r="D8" s="28" t="s">
        <v>198</v>
      </c>
      <c r="E8" s="28" t="s">
        <v>149</v>
      </c>
      <c r="F8" s="28"/>
      <c r="G8" s="57" t="s">
        <v>165</v>
      </c>
      <c r="H8" t="s">
        <v>167</v>
      </c>
      <c r="I8" t="s">
        <v>168</v>
      </c>
      <c r="J8" s="8">
        <v>19820</v>
      </c>
      <c r="K8" t="s">
        <v>169</v>
      </c>
      <c r="L8" s="54">
        <v>43298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23">
        <v>1.7293412487949571</v>
      </c>
      <c r="AK8" s="317">
        <v>2.3231971750306899</v>
      </c>
      <c r="AL8" s="317">
        <v>3.1609856891499692</v>
      </c>
      <c r="AM8" s="318">
        <v>4.0362039192980914</v>
      </c>
      <c r="AN8" s="267">
        <v>4.7514670281888325</v>
      </c>
      <c r="AO8" s="267">
        <v>7.3030108163609651</v>
      </c>
      <c r="AP8" s="267">
        <v>10.852673477052779</v>
      </c>
      <c r="AQ8" s="267">
        <v>14.499865586823296</v>
      </c>
      <c r="AR8" s="267">
        <v>17.435239834236224</v>
      </c>
      <c r="AS8" s="267">
        <v>17.967436922475592</v>
      </c>
      <c r="AT8" s="267">
        <v>18.667070255651698</v>
      </c>
      <c r="AU8" s="267">
        <v>19.340743006915773</v>
      </c>
      <c r="AV8" s="267">
        <v>19.852544506476924</v>
      </c>
      <c r="AW8" s="267">
        <v>17.838454366293043</v>
      </c>
      <c r="AX8" s="267">
        <v>15.218189939634218</v>
      </c>
      <c r="AY8" s="267">
        <v>12.724186686508411</v>
      </c>
      <c r="AZ8" s="267">
        <v>10.848187913804679</v>
      </c>
      <c r="BA8" s="267">
        <v>8.866297868289104</v>
      </c>
      <c r="BB8" s="267">
        <v>6.1842162843344202</v>
      </c>
      <c r="BC8" s="267">
        <v>3.515552844738798</v>
      </c>
      <c r="BD8" s="267">
        <v>1.4290365028190166</v>
      </c>
      <c r="BE8" s="267">
        <v>0.3724738617345526</v>
      </c>
      <c r="BF8" s="267">
        <v>-1.1201703809305794</v>
      </c>
      <c r="BG8" s="267">
        <v>-2.6821162557342526</v>
      </c>
      <c r="BH8" s="267">
        <v>-3.9605894630379677</v>
      </c>
      <c r="BI8" s="267">
        <v>-2.9420407469529235</v>
      </c>
      <c r="BJ8" s="267">
        <v>-1.4660030267832209</v>
      </c>
      <c r="BK8" s="267">
        <v>0.12704584111803904</v>
      </c>
      <c r="BL8" s="267">
        <v>1.469541754859732</v>
      </c>
      <c r="BM8" s="267">
        <v>1.6839116276151738</v>
      </c>
      <c r="BN8" s="267">
        <v>1.9867025049202809</v>
      </c>
      <c r="BO8" s="267">
        <v>2.3034798985766072</v>
      </c>
      <c r="BP8" s="267">
        <v>2.5627118066036165</v>
      </c>
      <c r="BQ8" s="267">
        <v>3.0569099350388012</v>
      </c>
      <c r="BR8" s="267">
        <v>3.751409985169722</v>
      </c>
      <c r="BS8" s="267">
        <v>4.4735900804128956</v>
      </c>
      <c r="BT8" s="267">
        <v>5.0612605178647376</v>
      </c>
      <c r="BU8" s="267">
        <v>5.2224745722888963</v>
      </c>
      <c r="BV8" s="267">
        <v>5.4464341155660403</v>
      </c>
      <c r="BW8" s="267">
        <v>5.6761618361962771</v>
      </c>
      <c r="BX8" s="267">
        <v>5.8607709484628634</v>
      </c>
      <c r="BY8" s="267">
        <v>4.661381727337659</v>
      </c>
      <c r="BZ8" s="267">
        <v>3.0012692117836064</v>
      </c>
      <c r="CA8" s="267">
        <v>1.3057104949956071</v>
      </c>
      <c r="CB8" s="267">
        <v>-5.1506876104766806E-2</v>
      </c>
      <c r="CC8" s="267">
        <v>-0.51386010712530394</v>
      </c>
      <c r="CD8" s="267">
        <v>-1.1715842071248188</v>
      </c>
      <c r="CE8" s="267">
        <v>-1.8656035946507936</v>
      </c>
      <c r="CF8" s="267">
        <v>-2.4381022932415268</v>
      </c>
      <c r="CG8" s="267">
        <v>-3.3062190979154069</v>
      </c>
      <c r="CH8" s="267">
        <v>-4.5551615817844633</v>
      </c>
      <c r="CI8" s="267">
        <v>-5.8911774330048257</v>
      </c>
      <c r="CJ8" s="267">
        <v>-7.0075678666512982</v>
      </c>
      <c r="CK8" s="267">
        <v>-7.7248002568321112</v>
      </c>
      <c r="CL8" s="267">
        <v>-8.7795561531572286</v>
      </c>
      <c r="CM8" s="267">
        <v>-9.9388388037649165</v>
      </c>
      <c r="CN8" s="267">
        <v>-10.93309583865044</v>
      </c>
      <c r="CO8" s="267">
        <v>-10.257525713318859</v>
      </c>
      <c r="CP8" s="267">
        <v>-9.2447391534567664</v>
      </c>
      <c r="CQ8" s="267">
        <v>-8.1042195464938462</v>
      </c>
      <c r="CR8" s="267">
        <v>-7.102403656669189</v>
      </c>
      <c r="CS8" s="267">
        <v>-5.365808766535622</v>
      </c>
      <c r="CT8" s="267">
        <v>-2.8108107944207825</v>
      </c>
      <c r="CU8" s="267">
        <v>-9.9496463909093716E-4</v>
      </c>
      <c r="CV8" s="267">
        <v>2.410189002338011</v>
      </c>
      <c r="CW8" s="267">
        <v>4.5905814849748774</v>
      </c>
      <c r="CX8" s="267">
        <v>7.6568715441577231</v>
      </c>
      <c r="CY8" s="267">
        <v>10.848063482161033</v>
      </c>
      <c r="CZ8" s="267">
        <v>13.446907475077779</v>
      </c>
      <c r="DA8" s="267">
        <v>13.111528855539586</v>
      </c>
      <c r="DB8" s="267">
        <v>12.66287092980091</v>
      </c>
      <c r="DC8" s="267">
        <v>12.222296282335094</v>
      </c>
      <c r="DD8" s="267">
        <v>11.881812932013759</v>
      </c>
      <c r="DE8" s="267">
        <v>10.687013188180256</v>
      </c>
      <c r="DF8" s="267">
        <v>9.0775281645130139</v>
      </c>
      <c r="DG8" s="267">
        <v>7.4845169994261118</v>
      </c>
      <c r="DH8" s="267">
        <v>6.2448172429279625</v>
      </c>
      <c r="DI8" s="267">
        <v>5.5680336267505304</v>
      </c>
      <c r="DJ8" s="267">
        <v>4.632916819045211</v>
      </c>
      <c r="DK8" s="267">
        <v>3.679794801476552</v>
      </c>
      <c r="DL8" s="267">
        <v>2.9182880954641637</v>
      </c>
      <c r="DZ8" s="77"/>
      <c r="EA8" s="77"/>
      <c r="EB8" s="77"/>
    </row>
    <row r="9" spans="1:132" s="77" customFormat="1" x14ac:dyDescent="0.25">
      <c r="A9" s="193"/>
      <c r="M9" s="77">
        <v>32963</v>
      </c>
      <c r="N9" s="77">
        <v>33054</v>
      </c>
      <c r="O9" s="77">
        <v>33146</v>
      </c>
      <c r="P9" s="77">
        <v>33238</v>
      </c>
      <c r="Q9" s="77">
        <v>33328</v>
      </c>
      <c r="R9" s="77">
        <v>33419</v>
      </c>
      <c r="S9" s="77">
        <v>33511</v>
      </c>
      <c r="T9" s="77">
        <v>33603</v>
      </c>
      <c r="U9" s="77">
        <v>33694</v>
      </c>
      <c r="V9" s="77">
        <v>33785</v>
      </c>
      <c r="W9" s="77">
        <v>33877</v>
      </c>
      <c r="X9" s="77">
        <v>33969</v>
      </c>
      <c r="Y9" s="77">
        <v>34059</v>
      </c>
      <c r="Z9" s="77">
        <v>34150</v>
      </c>
      <c r="AA9" s="77">
        <v>34242</v>
      </c>
      <c r="AB9" s="77">
        <v>34334</v>
      </c>
      <c r="AC9" s="77">
        <v>34424</v>
      </c>
      <c r="AD9" s="77">
        <v>34515</v>
      </c>
      <c r="AE9" s="77">
        <v>34607</v>
      </c>
      <c r="AF9" s="77">
        <v>34699</v>
      </c>
      <c r="AG9" s="77">
        <v>34789</v>
      </c>
      <c r="AH9" s="77">
        <v>34880</v>
      </c>
      <c r="AI9" s="77">
        <v>34972</v>
      </c>
      <c r="AJ9" s="75">
        <v>35064</v>
      </c>
      <c r="AK9" s="77">
        <v>35155</v>
      </c>
      <c r="AL9" s="77">
        <v>35246</v>
      </c>
      <c r="AM9" s="75">
        <v>35338</v>
      </c>
      <c r="AN9" s="77">
        <v>35430</v>
      </c>
      <c r="AO9" s="77">
        <v>35520</v>
      </c>
      <c r="AP9" s="77">
        <v>35611</v>
      </c>
      <c r="AQ9" s="77">
        <v>35703</v>
      </c>
      <c r="AR9" s="77">
        <v>35795</v>
      </c>
      <c r="AS9" s="77">
        <v>35885</v>
      </c>
      <c r="AT9" s="77">
        <v>35976</v>
      </c>
      <c r="AU9" s="77">
        <v>36068</v>
      </c>
      <c r="AV9" s="77">
        <v>36160</v>
      </c>
      <c r="AW9" s="77">
        <v>36250</v>
      </c>
      <c r="AX9" s="77">
        <v>36341</v>
      </c>
      <c r="AY9" s="77">
        <v>36433</v>
      </c>
      <c r="AZ9" s="77">
        <v>36525</v>
      </c>
      <c r="BA9" s="77">
        <v>36616</v>
      </c>
      <c r="BB9" s="77">
        <v>36707</v>
      </c>
      <c r="BC9" s="77">
        <v>36799</v>
      </c>
      <c r="BD9" s="77">
        <v>36891</v>
      </c>
      <c r="BE9" s="77">
        <v>36981</v>
      </c>
      <c r="BF9" s="77">
        <v>37072</v>
      </c>
      <c r="BG9" s="77">
        <v>37164</v>
      </c>
      <c r="BH9" s="77">
        <v>37256</v>
      </c>
      <c r="BI9" s="77">
        <v>37346</v>
      </c>
      <c r="BJ9" s="77">
        <v>37437</v>
      </c>
      <c r="BK9" s="77">
        <v>37529</v>
      </c>
      <c r="BL9" s="77">
        <v>37621</v>
      </c>
      <c r="BM9" s="77">
        <v>37711</v>
      </c>
      <c r="BN9" s="77">
        <v>37802</v>
      </c>
      <c r="BO9" s="77">
        <v>37894</v>
      </c>
      <c r="BP9" s="77">
        <v>37986</v>
      </c>
      <c r="BQ9" s="77">
        <v>38077</v>
      </c>
      <c r="BR9" s="77">
        <v>38168</v>
      </c>
      <c r="BS9" s="77">
        <v>38260</v>
      </c>
      <c r="BT9" s="77">
        <v>38352</v>
      </c>
      <c r="BU9" s="77">
        <v>38442</v>
      </c>
      <c r="BV9" s="77">
        <v>38533</v>
      </c>
      <c r="BW9" s="77">
        <v>38625</v>
      </c>
      <c r="BX9" s="77">
        <v>38717</v>
      </c>
      <c r="BY9" s="77">
        <v>38807</v>
      </c>
      <c r="BZ9" s="77">
        <v>38898</v>
      </c>
      <c r="CA9" s="77">
        <v>38990</v>
      </c>
      <c r="CB9" s="77">
        <v>39082</v>
      </c>
      <c r="CC9" s="77">
        <v>39172</v>
      </c>
      <c r="CD9" s="77">
        <v>39263</v>
      </c>
      <c r="CE9" s="77">
        <v>39355</v>
      </c>
      <c r="CF9" s="77">
        <v>39447</v>
      </c>
      <c r="CG9" s="77">
        <v>39538</v>
      </c>
      <c r="CH9" s="77">
        <v>39629</v>
      </c>
      <c r="CI9" s="77">
        <v>39721</v>
      </c>
      <c r="CJ9" s="77">
        <v>39813</v>
      </c>
      <c r="CK9" s="77">
        <v>39903</v>
      </c>
      <c r="CL9" s="77">
        <v>39994</v>
      </c>
      <c r="CM9" s="77">
        <v>40086</v>
      </c>
      <c r="CN9" s="77">
        <v>40178</v>
      </c>
      <c r="CO9" s="77">
        <v>40268</v>
      </c>
      <c r="CP9" s="77">
        <v>40359</v>
      </c>
      <c r="CQ9" s="77">
        <v>40451</v>
      </c>
      <c r="CR9" s="77">
        <v>40543</v>
      </c>
      <c r="CS9" s="77">
        <v>40633</v>
      </c>
      <c r="CT9" s="77">
        <v>40724</v>
      </c>
      <c r="CU9" s="77">
        <v>40816</v>
      </c>
      <c r="CV9" s="77">
        <v>40908</v>
      </c>
      <c r="CW9" s="77">
        <v>40999</v>
      </c>
      <c r="CX9" s="77">
        <v>41090</v>
      </c>
      <c r="CY9" s="77">
        <v>41182</v>
      </c>
      <c r="CZ9" s="77">
        <v>41274</v>
      </c>
      <c r="DA9" s="77">
        <v>41364</v>
      </c>
      <c r="DB9" s="77">
        <v>41455</v>
      </c>
      <c r="DC9" s="77">
        <v>41547</v>
      </c>
      <c r="DD9" s="77">
        <v>41639</v>
      </c>
      <c r="DE9" s="77">
        <v>41729</v>
      </c>
      <c r="DF9" s="77">
        <v>41820</v>
      </c>
      <c r="DG9" s="77">
        <v>41912</v>
      </c>
      <c r="DH9" s="77">
        <v>42004</v>
      </c>
      <c r="DI9" s="77">
        <v>42094</v>
      </c>
      <c r="DJ9" s="77">
        <v>42185</v>
      </c>
      <c r="DK9" s="77">
        <v>42277</v>
      </c>
      <c r="DL9" s="180">
        <v>42369</v>
      </c>
      <c r="DM9" s="77">
        <v>42460</v>
      </c>
      <c r="DN9" s="77">
        <v>42551</v>
      </c>
      <c r="DO9" s="77">
        <v>42643</v>
      </c>
      <c r="DP9" s="77">
        <v>42735</v>
      </c>
      <c r="DQ9" s="77">
        <v>42825</v>
      </c>
      <c r="DR9" s="77">
        <v>42916</v>
      </c>
      <c r="DS9" s="77">
        <v>43008</v>
      </c>
      <c r="DT9" s="77">
        <v>43100</v>
      </c>
      <c r="DU9" s="77">
        <v>43190</v>
      </c>
      <c r="DV9" s="77">
        <v>43281</v>
      </c>
      <c r="DW9" s="77">
        <v>43373</v>
      </c>
      <c r="DX9" s="77">
        <v>43465</v>
      </c>
    </row>
    <row r="10" spans="1:132" s="6" customFormat="1" x14ac:dyDescent="0.25">
      <c r="A10" s="428" t="s">
        <v>199</v>
      </c>
      <c r="B10" s="8" t="s">
        <v>113</v>
      </c>
      <c r="C10" s="56" t="s">
        <v>155</v>
      </c>
      <c r="D10" s="46" t="s">
        <v>135</v>
      </c>
      <c r="E10" s="46" t="s">
        <v>185</v>
      </c>
      <c r="F10" s="174">
        <f>'Table 6 (Correlations, Weights)'!AA29</f>
        <v>0.27417703557141082</v>
      </c>
      <c r="G10" s="8" t="s">
        <v>141</v>
      </c>
      <c r="H10" s="8" t="s">
        <v>147</v>
      </c>
      <c r="I10" s="8" t="s">
        <v>151</v>
      </c>
      <c r="J10" s="8">
        <v>35620</v>
      </c>
      <c r="K10" s="53">
        <v>33694</v>
      </c>
      <c r="L10" s="54">
        <v>43284.629861111112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4">
        <f>'Table 5 (Benchmark &amp; Inputs)'!U10</f>
        <v>0</v>
      </c>
      <c r="AC10" s="94">
        <f>'Table 5 (Benchmark &amp; Inputs)'!V10</f>
        <v>0</v>
      </c>
      <c r="AD10" s="94">
        <f>'Table 5 (Benchmark &amp; Inputs)'!W10</f>
        <v>0</v>
      </c>
      <c r="AE10" s="94">
        <f>'Table 5 (Benchmark &amp; Inputs)'!X10</f>
        <v>0</v>
      </c>
      <c r="AF10" s="94">
        <f>'Table 5 (Benchmark &amp; Inputs)'!Y10</f>
        <v>5.4467428820005743</v>
      </c>
      <c r="AG10" s="94">
        <f>'Table 5 (Benchmark &amp; Inputs)'!Z10</f>
        <v>7.4934232600535111</v>
      </c>
      <c r="AH10" s="94">
        <f>'Table 5 (Benchmark &amp; Inputs)'!AA10</f>
        <v>8.712732802474191</v>
      </c>
      <c r="AI10" s="94">
        <f>'Table 5 (Benchmark &amp; Inputs)'!AB10</f>
        <v>9.8556888993581993</v>
      </c>
      <c r="AJ10" s="103">
        <f>'Table 5 (Benchmark &amp; Inputs)'!AC10</f>
        <v>9.7394911199640646</v>
      </c>
      <c r="AK10" s="94">
        <f>'Table 5 (Benchmark &amp; Inputs)'!AD10</f>
        <v>10.216351388120437</v>
      </c>
      <c r="AL10" s="94">
        <f>'Table 5 (Benchmark &amp; Inputs)'!AE10</f>
        <v>9.5415603747082365</v>
      </c>
      <c r="AM10" s="320">
        <f>'Table 5 (Benchmark &amp; Inputs)'!AF10</f>
        <v>8.1769383388561288</v>
      </c>
      <c r="AN10" s="94">
        <f>'Table 5 (Benchmark &amp; Inputs)'!AG10</f>
        <v>6.7877315263874065</v>
      </c>
      <c r="AO10" s="94">
        <f>'Table 5 (Benchmark &amp; Inputs)'!AH10</f>
        <v>4.2110145077670591</v>
      </c>
      <c r="AP10" s="94">
        <f>'Table 5 (Benchmark &amp; Inputs)'!AI10</f>
        <v>2.6440142049285216</v>
      </c>
      <c r="AQ10" s="94">
        <f>'Table 5 (Benchmark &amp; Inputs)'!AJ10</f>
        <v>2.4909477026149451</v>
      </c>
      <c r="AR10" s="94">
        <f>'Table 5 (Benchmark &amp; Inputs)'!AK10</f>
        <v>2.4836115286355156</v>
      </c>
      <c r="AS10" s="94">
        <f>'Table 5 (Benchmark &amp; Inputs)'!AL10</f>
        <v>5.1701199342875617</v>
      </c>
      <c r="AT10" s="94">
        <f>'Table 5 (Benchmark &amp; Inputs)'!AM10</f>
        <v>7.2213378443361513</v>
      </c>
      <c r="AU10" s="94">
        <f>'Table 5 (Benchmark &amp; Inputs)'!AN10</f>
        <v>8.1771439769432099</v>
      </c>
      <c r="AV10" s="94">
        <f>'Table 5 (Benchmark &amp; Inputs)'!AO10</f>
        <v>9.1901852875185881</v>
      </c>
      <c r="AW10" s="94">
        <f>'Table 5 (Benchmark &amp; Inputs)'!AP10</f>
        <v>8.143876145143544</v>
      </c>
      <c r="AX10" s="94">
        <f>'Table 5 (Benchmark &amp; Inputs)'!AQ10</f>
        <v>7.7264941782501113</v>
      </c>
      <c r="AY10" s="94">
        <f>'Table 5 (Benchmark &amp; Inputs)'!AR10</f>
        <v>7.2522275834802681</v>
      </c>
      <c r="AZ10" s="94">
        <f>'Table 5 (Benchmark &amp; Inputs)'!AS10</f>
        <v>7.4088496757635287</v>
      </c>
      <c r="BA10" s="94">
        <f>'Table 5 (Benchmark &amp; Inputs)'!AT10</f>
        <v>8.7932173662563979</v>
      </c>
      <c r="BB10" s="94">
        <f>'Table 5 (Benchmark &amp; Inputs)'!AU10</f>
        <v>9.7373307112984584</v>
      </c>
      <c r="BC10" s="94">
        <f>'Table 5 (Benchmark &amp; Inputs)'!AV10</f>
        <v>11.666270779014843</v>
      </c>
      <c r="BD10" s="94">
        <f>'Table 5 (Benchmark &amp; Inputs)'!AW10</f>
        <v>13.3532606136009</v>
      </c>
      <c r="BE10" s="94">
        <f>'Table 5 (Benchmark &amp; Inputs)'!AX10</f>
        <v>14.524066929695771</v>
      </c>
      <c r="BF10" s="94">
        <f>'Table 5 (Benchmark &amp; Inputs)'!AY10</f>
        <v>14.877007155771244</v>
      </c>
      <c r="BG10" s="94">
        <f>'Table 5 (Benchmark &amp; Inputs)'!AZ10</f>
        <v>13.78286528459191</v>
      </c>
      <c r="BH10" s="94">
        <f>'Table 5 (Benchmark &amp; Inputs)'!BA10</f>
        <v>11.18707650600372</v>
      </c>
      <c r="BI10" s="94">
        <f>'Table 5 (Benchmark &amp; Inputs)'!BB10</f>
        <v>7.4322580152876201</v>
      </c>
      <c r="BJ10" s="94">
        <f>'Table 5 (Benchmark &amp; Inputs)'!BC10</f>
        <v>6.089701755438278</v>
      </c>
      <c r="BK10" s="94">
        <f>'Table 5 (Benchmark &amp; Inputs)'!BD10</f>
        <v>4.7431227753939851</v>
      </c>
      <c r="BL10" s="94">
        <f>'Table 5 (Benchmark &amp; Inputs)'!BE10</f>
        <v>4.8447069143761441</v>
      </c>
      <c r="BM10" s="94">
        <f>'Table 5 (Benchmark &amp; Inputs)'!BF10</f>
        <v>6.2623514087475938</v>
      </c>
      <c r="BN10" s="94">
        <f>'Table 5 (Benchmark &amp; Inputs)'!BG10</f>
        <v>6.17466135389708</v>
      </c>
      <c r="BO10" s="94">
        <f>'Table 5 (Benchmark &amp; Inputs)'!BH10</f>
        <v>6.7619024686209617</v>
      </c>
      <c r="BP10" s="94">
        <f>'Table 5 (Benchmark &amp; Inputs)'!BI10</f>
        <v>6.5976867096307581</v>
      </c>
      <c r="BQ10" s="94">
        <f>'Table 5 (Benchmark &amp; Inputs)'!BJ10</f>
        <v>5.8097202652553204</v>
      </c>
      <c r="BR10" s="94">
        <f>'Table 5 (Benchmark &amp; Inputs)'!BK10</f>
        <v>5.3926164356186668</v>
      </c>
      <c r="BS10" s="94">
        <f>'Table 5 (Benchmark &amp; Inputs)'!BL10</f>
        <v>6.5165223366300982</v>
      </c>
      <c r="BT10" s="94">
        <f>'Table 5 (Benchmark &amp; Inputs)'!BM10</f>
        <v>8.2769859061603892</v>
      </c>
      <c r="BU10" s="94">
        <f>'Table 5 (Benchmark &amp; Inputs)'!BN10</f>
        <v>10.31010615980736</v>
      </c>
      <c r="BV10" s="94">
        <f>'Table 5 (Benchmark &amp; Inputs)'!BO10</f>
        <v>12.264140370661373</v>
      </c>
      <c r="BW10" s="94">
        <f>'Table 5 (Benchmark &amp; Inputs)'!BP10</f>
        <v>11.824805275275077</v>
      </c>
      <c r="BX10" s="94">
        <f>'Table 5 (Benchmark &amp; Inputs)'!BQ10</f>
        <v>11.389608673351743</v>
      </c>
      <c r="BY10" s="94">
        <f>'Table 5 (Benchmark &amp; Inputs)'!BR10</f>
        <v>11.340342159307044</v>
      </c>
      <c r="BZ10" s="94">
        <f>'Table 5 (Benchmark &amp; Inputs)'!BS10</f>
        <v>10.464709534716125</v>
      </c>
      <c r="CA10" s="94">
        <f>'Table 5 (Benchmark &amp; Inputs)'!BT10</f>
        <v>10.194812156754059</v>
      </c>
      <c r="CB10" s="94">
        <f>'Table 5 (Benchmark &amp; Inputs)'!BU10</f>
        <v>9.7942029825057073</v>
      </c>
      <c r="CC10" s="94">
        <f>'Table 5 (Benchmark &amp; Inputs)'!BV10</f>
        <v>9.6295697774104916</v>
      </c>
      <c r="CD10" s="94">
        <f>'Table 5 (Benchmark &amp; Inputs)'!BW10</f>
        <v>8.2412017562850348</v>
      </c>
      <c r="CE10" s="94">
        <f>'Table 5 (Benchmark &amp; Inputs)'!BX10</f>
        <v>6.0531811741234867</v>
      </c>
      <c r="CF10" s="94">
        <f>'Table 5 (Benchmark &amp; Inputs)'!BY10</f>
        <v>3.0469346911600463</v>
      </c>
      <c r="CG10" s="94">
        <f>'Table 5 (Benchmark &amp; Inputs)'!BZ10</f>
        <v>-1.8359600327020529</v>
      </c>
      <c r="CH10" s="94">
        <f>'Table 5 (Benchmark &amp; Inputs)'!CA10</f>
        <v>-3.7988082325592454</v>
      </c>
      <c r="CI10" s="94">
        <f>'Table 5 (Benchmark &amp; Inputs)'!CB10</f>
        <v>-4.3099199305720122</v>
      </c>
      <c r="CJ10" s="94">
        <f>'Table 5 (Benchmark &amp; Inputs)'!CC10</f>
        <v>-4.3160688110403216</v>
      </c>
      <c r="CK10" s="94">
        <f>'Table 5 (Benchmark &amp; Inputs)'!CD10</f>
        <v>-3.666214138496283</v>
      </c>
      <c r="CL10" s="94">
        <f>'Table 5 (Benchmark &amp; Inputs)'!CE10</f>
        <v>-3.7299854758145274</v>
      </c>
      <c r="CM10" s="94">
        <f>'Table 5 (Benchmark &amp; Inputs)'!CF10</f>
        <v>-4.4897380343860389</v>
      </c>
      <c r="CN10" s="94">
        <f>'Table 5 (Benchmark &amp; Inputs)'!CG10</f>
        <v>-6.3969524103167617</v>
      </c>
      <c r="CO10" s="94">
        <f>'Table 5 (Benchmark &amp; Inputs)'!CH10</f>
        <v>-8.2205815366246497</v>
      </c>
      <c r="CP10" s="94">
        <f>'Table 5 (Benchmark &amp; Inputs)'!CI10</f>
        <v>-10.748731759625031</v>
      </c>
      <c r="CQ10" s="94">
        <f>'Table 5 (Benchmark &amp; Inputs)'!CJ10</f>
        <v>-13.538563558259703</v>
      </c>
      <c r="CR10" s="94">
        <f>'Table 5 (Benchmark &amp; Inputs)'!CK10</f>
        <v>-14.001181756552134</v>
      </c>
      <c r="CS10" s="94">
        <f>'Table 5 (Benchmark &amp; Inputs)'!CL10</f>
        <v>-12.983074666820036</v>
      </c>
      <c r="CT10" s="94">
        <f>'Table 5 (Benchmark &amp; Inputs)'!CM10</f>
        <v>-9.7409182015662612</v>
      </c>
      <c r="CU10" s="94">
        <f>'Table 5 (Benchmark &amp; Inputs)'!CN10</f>
        <v>-5.9755782222509017</v>
      </c>
      <c r="CV10" s="94">
        <f>'Table 5 (Benchmark &amp; Inputs)'!CO10</f>
        <v>-1.7271432420592925</v>
      </c>
      <c r="CW10" s="94">
        <f>'Table 5 (Benchmark &amp; Inputs)'!CP10</f>
        <v>0.84771750244268429</v>
      </c>
      <c r="CX10" s="94">
        <f>'Table 5 (Benchmark &amp; Inputs)'!CQ10</f>
        <v>1.0770928964188602</v>
      </c>
      <c r="CY10" s="94">
        <f>'Table 5 (Benchmark &amp; Inputs)'!CR10</f>
        <v>2.8772525766453074</v>
      </c>
      <c r="CZ10" s="94">
        <f>'Table 5 (Benchmark &amp; Inputs)'!CS10</f>
        <v>3.14747430348927</v>
      </c>
      <c r="DA10" s="94">
        <f>'Table 5 (Benchmark &amp; Inputs)'!CT10</f>
        <v>6.2631247053425598</v>
      </c>
      <c r="DB10" s="94">
        <f>'Table 5 (Benchmark &amp; Inputs)'!CU10</f>
        <v>6.9448092670894566</v>
      </c>
      <c r="DC10" s="94">
        <f>'Table 5 (Benchmark &amp; Inputs)'!CV10</f>
        <v>5.7384001616757194</v>
      </c>
      <c r="DD10" s="94">
        <f>'Table 5 (Benchmark &amp; Inputs)'!CW10</f>
        <v>4.6178515402931053</v>
      </c>
      <c r="DE10" s="94">
        <f>'Table 5 (Benchmark &amp; Inputs)'!CX10</f>
        <v>1.4849159716179621</v>
      </c>
      <c r="DF10" s="94">
        <f>'Table 5 (Benchmark &amp; Inputs)'!CY10</f>
        <v>3.3312712327477332</v>
      </c>
      <c r="DG10" s="94">
        <f>'Table 5 (Benchmark &amp; Inputs)'!CZ10</f>
        <v>5.8902149129176777</v>
      </c>
      <c r="DH10" s="94">
        <f>'Table 5 (Benchmark &amp; Inputs)'!DA10</f>
        <v>7.232718601709105</v>
      </c>
      <c r="DI10" s="94">
        <f>'Table 5 (Benchmark &amp; Inputs)'!DB10</f>
        <v>7.4014786597350977</v>
      </c>
      <c r="DJ10" s="94">
        <f>'Table 5 (Benchmark &amp; Inputs)'!DC10</f>
        <v>6.2207032374766023</v>
      </c>
      <c r="DK10" s="94">
        <f>'Table 5 (Benchmark &amp; Inputs)'!DD10</f>
        <v>4.5317379056738858</v>
      </c>
      <c r="DL10" s="181">
        <f>'Table 5 (Benchmark &amp; Inputs)'!DE10</f>
        <v>4.3054047395001467</v>
      </c>
      <c r="DM10" s="94">
        <f>'Table 5 (Benchmark &amp; Inputs)'!DF10</f>
        <v>4.8157076661627034</v>
      </c>
      <c r="DN10" s="94">
        <f>'Table 5 (Benchmark &amp; Inputs)'!DG10</f>
        <v>3.3316321648336062</v>
      </c>
      <c r="DO10" s="94">
        <f>'Table 5 (Benchmark &amp; Inputs)'!DH10</f>
        <v>2.6113358225279755</v>
      </c>
      <c r="DP10" s="94">
        <f>'Table 5 (Benchmark &amp; Inputs)'!DI10</f>
        <v>2.116915212765619</v>
      </c>
      <c r="DQ10" s="94">
        <f>'Table 5 (Benchmark &amp; Inputs)'!DJ10</f>
        <v>3.3838619898942892</v>
      </c>
      <c r="DR10" s="94">
        <f>'Table 5 (Benchmark &amp; Inputs)'!DK10</f>
        <v>4.966190468467869</v>
      </c>
      <c r="DS10" s="94">
        <f>'Table 5 (Benchmark &amp; Inputs)'!DL10</f>
        <v>5.5059389527913272</v>
      </c>
      <c r="DT10" s="94">
        <f>'Table 5 (Benchmark &amp; Inputs)'!DM10</f>
        <v>5.4041543298325063</v>
      </c>
      <c r="DU10" s="94">
        <f>'Table 5 (Benchmark &amp; Inputs)'!DN10</f>
        <v>4.1940729674388493</v>
      </c>
      <c r="DV10" s="276">
        <f>'Table 5 (Benchmark &amp; Inputs)'!DO10</f>
        <v>4.38412939586284</v>
      </c>
      <c r="DW10" s="276">
        <f>'Table 5 (Benchmark &amp; Inputs)'!DP10</f>
        <v>5.5309889307322946</v>
      </c>
      <c r="DX10" s="276">
        <f>'Table 5 (Benchmark &amp; Inputs)'!DQ10</f>
        <v>6.9154420672076684</v>
      </c>
      <c r="DY10" s="144"/>
      <c r="DZ10" s="77"/>
      <c r="EA10" s="77"/>
      <c r="EB10" s="77"/>
    </row>
    <row r="11" spans="1:132" s="6" customFormat="1" x14ac:dyDescent="0.25">
      <c r="A11" s="428"/>
      <c r="B11" s="8" t="s">
        <v>114</v>
      </c>
      <c r="C11" s="56" t="s">
        <v>156</v>
      </c>
      <c r="D11" s="46" t="s">
        <v>135</v>
      </c>
      <c r="E11" s="46" t="s">
        <v>185</v>
      </c>
      <c r="F11" s="174">
        <f>'Table 6 (Correlations, Weights)'!AA29</f>
        <v>0.27417703557141082</v>
      </c>
      <c r="G11" s="8" t="s">
        <v>141</v>
      </c>
      <c r="H11" s="8" t="s">
        <v>147</v>
      </c>
      <c r="I11" s="8" t="s">
        <v>151</v>
      </c>
      <c r="J11" s="8">
        <v>31080</v>
      </c>
      <c r="K11" s="53">
        <v>33694</v>
      </c>
      <c r="L11" s="54">
        <v>43284.629166666666</v>
      </c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4">
        <f>'Table 5 (Benchmark &amp; Inputs)'!U11</f>
        <v>0</v>
      </c>
      <c r="AC11" s="94">
        <f>'Table 5 (Benchmark &amp; Inputs)'!V11</f>
        <v>0</v>
      </c>
      <c r="AD11" s="94">
        <f>'Table 5 (Benchmark &amp; Inputs)'!W11</f>
        <v>0</v>
      </c>
      <c r="AE11" s="94">
        <f>'Table 5 (Benchmark &amp; Inputs)'!X11</f>
        <v>0</v>
      </c>
      <c r="AF11" s="94">
        <f>'Table 5 (Benchmark &amp; Inputs)'!Y11</f>
        <v>-1.6252054635123712</v>
      </c>
      <c r="AG11" s="94">
        <f>'Table 5 (Benchmark &amp; Inputs)'!Z11</f>
        <v>-0.80091387057581176</v>
      </c>
      <c r="AH11" s="94">
        <f>'Table 5 (Benchmark &amp; Inputs)'!AA11</f>
        <v>-0.15930132112620027</v>
      </c>
      <c r="AI11" s="94">
        <f>'Table 5 (Benchmark &amp; Inputs)'!AB11</f>
        <v>3.1310935942210717E-2</v>
      </c>
      <c r="AJ11" s="103">
        <f>'Table 5 (Benchmark &amp; Inputs)'!AC11</f>
        <v>0.58164582113721464</v>
      </c>
      <c r="AK11" s="94">
        <f>'Table 5 (Benchmark &amp; Inputs)'!AD11</f>
        <v>1.6288129416479853</v>
      </c>
      <c r="AL11" s="94">
        <f>'Table 5 (Benchmark &amp; Inputs)'!AE11</f>
        <v>0.55932590748128508</v>
      </c>
      <c r="AM11" s="320">
        <f>'Table 5 (Benchmark &amp; Inputs)'!AF11</f>
        <v>0.3552205635584238</v>
      </c>
      <c r="AN11" s="94">
        <f>'Table 5 (Benchmark &amp; Inputs)'!AG11</f>
        <v>5.7980933913987009E-2</v>
      </c>
      <c r="AO11" s="94">
        <f>'Table 5 (Benchmark &amp; Inputs)'!AH11</f>
        <v>-0.57671136526262989</v>
      </c>
      <c r="AP11" s="94">
        <f>'Table 5 (Benchmark &amp; Inputs)'!AI11</f>
        <v>1.4561492609079072</v>
      </c>
      <c r="AQ11" s="94">
        <f>'Table 5 (Benchmark &amp; Inputs)'!AJ11</f>
        <v>2.4764157180922686</v>
      </c>
      <c r="AR11" s="94">
        <f>'Table 5 (Benchmark &amp; Inputs)'!AK11</f>
        <v>2.2002333460365642</v>
      </c>
      <c r="AS11" s="94">
        <f>'Table 5 (Benchmark &amp; Inputs)'!AL11</f>
        <v>3.8404922858459942</v>
      </c>
      <c r="AT11" s="94">
        <f>'Table 5 (Benchmark &amp; Inputs)'!AM11</f>
        <v>3.6908527751751183</v>
      </c>
      <c r="AU11" s="94">
        <f>'Table 5 (Benchmark &amp; Inputs)'!AN11</f>
        <v>4.0180320057263241</v>
      </c>
      <c r="AV11" s="94">
        <f>'Table 5 (Benchmark &amp; Inputs)'!AO11</f>
        <v>5.6635228714612005</v>
      </c>
      <c r="AW11" s="94">
        <f>'Table 5 (Benchmark &amp; Inputs)'!AP11</f>
        <v>5.5379502655305561</v>
      </c>
      <c r="AX11" s="94">
        <f>'Table 5 (Benchmark &amp; Inputs)'!AQ11</f>
        <v>6.001610540782111</v>
      </c>
      <c r="AY11" s="94">
        <f>'Table 5 (Benchmark &amp; Inputs)'!AR11</f>
        <v>6.1866431372555839</v>
      </c>
      <c r="AZ11" s="94">
        <f>'Table 5 (Benchmark &amp; Inputs)'!AS11</f>
        <v>6.6999440802371426</v>
      </c>
      <c r="BA11" s="94">
        <f>'Table 5 (Benchmark &amp; Inputs)'!AT11</f>
        <v>7.5143109687423992</v>
      </c>
      <c r="BB11" s="94">
        <f>'Table 5 (Benchmark &amp; Inputs)'!AU11</f>
        <v>7.6321356145648585</v>
      </c>
      <c r="BC11" s="94">
        <f>'Table 5 (Benchmark &amp; Inputs)'!AV11</f>
        <v>8.4238408465920571</v>
      </c>
      <c r="BD11" s="94">
        <f>'Table 5 (Benchmark &amp; Inputs)'!AW11</f>
        <v>9.0207086345873542</v>
      </c>
      <c r="BE11" s="94">
        <f>'Table 5 (Benchmark &amp; Inputs)'!AX11</f>
        <v>10.124926215770246</v>
      </c>
      <c r="BF11" s="94">
        <f>'Table 5 (Benchmark &amp; Inputs)'!AY11</f>
        <v>11.027784385515114</v>
      </c>
      <c r="BG11" s="94">
        <f>'Table 5 (Benchmark &amp; Inputs)'!AZ11</f>
        <v>10.94636644804241</v>
      </c>
      <c r="BH11" s="94">
        <f>'Table 5 (Benchmark &amp; Inputs)'!BA11</f>
        <v>9.5624507413747342</v>
      </c>
      <c r="BI11" s="94">
        <f>'Table 5 (Benchmark &amp; Inputs)'!BB11</f>
        <v>8.1258457193144888</v>
      </c>
      <c r="BJ11" s="94">
        <f>'Table 5 (Benchmark &amp; Inputs)'!BC11</f>
        <v>9.4328915918399847</v>
      </c>
      <c r="BK11" s="94">
        <f>'Table 5 (Benchmark &amp; Inputs)'!BD11</f>
        <v>10.657348631579133</v>
      </c>
      <c r="BL11" s="94">
        <f>'Table 5 (Benchmark &amp; Inputs)'!BE11</f>
        <v>12.391931323235667</v>
      </c>
      <c r="BM11" s="94">
        <f>'Table 5 (Benchmark &amp; Inputs)'!BF11</f>
        <v>11.792298758328362</v>
      </c>
      <c r="BN11" s="94">
        <f>'Table 5 (Benchmark &amp; Inputs)'!BG11</f>
        <v>9.0411875794254417</v>
      </c>
      <c r="BO11" s="94">
        <f>'Table 5 (Benchmark &amp; Inputs)'!BH11</f>
        <v>6.4512025319058486</v>
      </c>
      <c r="BP11" s="94">
        <f>'Table 5 (Benchmark &amp; Inputs)'!BI11</f>
        <v>4.1597511821634203</v>
      </c>
      <c r="BQ11" s="94">
        <f>'Table 5 (Benchmark &amp; Inputs)'!BJ11</f>
        <v>3.4265734817884175</v>
      </c>
      <c r="BR11" s="94">
        <f>'Table 5 (Benchmark &amp; Inputs)'!BK11</f>
        <v>2.5746500558705461</v>
      </c>
      <c r="BS11" s="94">
        <f>'Table 5 (Benchmark &amp; Inputs)'!BL11</f>
        <v>3.4949896255755739</v>
      </c>
      <c r="BT11" s="94">
        <f>'Table 5 (Benchmark &amp; Inputs)'!BM11</f>
        <v>4.9487597813053856</v>
      </c>
      <c r="BU11" s="94">
        <f>'Table 5 (Benchmark &amp; Inputs)'!BN11</f>
        <v>7.3178690023940662</v>
      </c>
      <c r="BV11" s="94">
        <f>'Table 5 (Benchmark &amp; Inputs)'!BO11</f>
        <v>10.767783946618913</v>
      </c>
      <c r="BW11" s="94">
        <f>'Table 5 (Benchmark &amp; Inputs)'!BP11</f>
        <v>12.09190548769042</v>
      </c>
      <c r="BX11" s="94">
        <f>'Table 5 (Benchmark &amp; Inputs)'!BQ11</f>
        <v>12.589507916637011</v>
      </c>
      <c r="BY11" s="94">
        <f>'Table 5 (Benchmark &amp; Inputs)'!BR11</f>
        <v>12.163327950998616</v>
      </c>
      <c r="BZ11" s="94">
        <f>'Table 5 (Benchmark &amp; Inputs)'!BS11</f>
        <v>10.38774421700329</v>
      </c>
      <c r="CA11" s="94">
        <f>'Table 5 (Benchmark &amp; Inputs)'!BT11</f>
        <v>9.4620935563166508</v>
      </c>
      <c r="CB11" s="94">
        <f>'Table 5 (Benchmark &amp; Inputs)'!BU11</f>
        <v>9.3794286636693656</v>
      </c>
      <c r="CC11" s="94">
        <f>'Table 5 (Benchmark &amp; Inputs)'!BV11</f>
        <v>10.117895897561604</v>
      </c>
      <c r="CD11" s="94">
        <f>'Table 5 (Benchmark &amp; Inputs)'!BW11</f>
        <v>9.01736341825948</v>
      </c>
      <c r="CE11" s="94">
        <f>'Table 5 (Benchmark &amp; Inputs)'!BX11</f>
        <v>6.6923986000789526</v>
      </c>
      <c r="CF11" s="94">
        <f>'Table 5 (Benchmark &amp; Inputs)'!BY11</f>
        <v>2.7745283345377887</v>
      </c>
      <c r="CG11" s="94">
        <f>'Table 5 (Benchmark &amp; Inputs)'!BZ11</f>
        <v>-3.1829867514961161</v>
      </c>
      <c r="CH11" s="94">
        <f>'Table 5 (Benchmark &amp; Inputs)'!CA11</f>
        <v>-5.6384629580181178</v>
      </c>
      <c r="CI11" s="94">
        <f>'Table 5 (Benchmark &amp; Inputs)'!CB11</f>
        <v>-6.6713497971856137</v>
      </c>
      <c r="CJ11" s="94">
        <f>'Table 5 (Benchmark &amp; Inputs)'!CC11</f>
        <v>-6.8257997350608228</v>
      </c>
      <c r="CK11" s="94">
        <f>'Table 5 (Benchmark &amp; Inputs)'!CD11</f>
        <v>-6.310302845573486</v>
      </c>
      <c r="CL11" s="94">
        <f>'Table 5 (Benchmark &amp; Inputs)'!CE11</f>
        <v>-6.6577117676888866</v>
      </c>
      <c r="CM11" s="94">
        <f>'Table 5 (Benchmark &amp; Inputs)'!CF11</f>
        <v>-7.528316781162073</v>
      </c>
      <c r="CN11" s="94">
        <f>'Table 5 (Benchmark &amp; Inputs)'!CG11</f>
        <v>-9.3119928224648341</v>
      </c>
      <c r="CO11" s="94">
        <f>'Table 5 (Benchmark &amp; Inputs)'!CH11</f>
        <v>-10.642522627032868</v>
      </c>
      <c r="CP11" s="94">
        <f>'Table 5 (Benchmark &amp; Inputs)'!CI11</f>
        <v>-12.562362841378055</v>
      </c>
      <c r="CQ11" s="94">
        <f>'Table 5 (Benchmark &amp; Inputs)'!CJ11</f>
        <v>-15.43352189867484</v>
      </c>
      <c r="CR11" s="94">
        <f>'Table 5 (Benchmark &amp; Inputs)'!CK11</f>
        <v>-16.111442197471781</v>
      </c>
      <c r="CS11" s="94">
        <f>'Table 5 (Benchmark &amp; Inputs)'!CL11</f>
        <v>-15.108318083380315</v>
      </c>
      <c r="CT11" s="94">
        <f>'Table 5 (Benchmark &amp; Inputs)'!CM11</f>
        <v>-12.492145981053907</v>
      </c>
      <c r="CU11" s="94">
        <f>'Table 5 (Benchmark &amp; Inputs)'!CN11</f>
        <v>-8.2632081409945926</v>
      </c>
      <c r="CV11" s="94">
        <f>'Table 5 (Benchmark &amp; Inputs)'!CO11</f>
        <v>-3.7013283769345477</v>
      </c>
      <c r="CW11" s="94">
        <f>'Table 5 (Benchmark &amp; Inputs)'!CP11</f>
        <v>-1.507151745160376</v>
      </c>
      <c r="CX11" s="94">
        <f>'Table 5 (Benchmark &amp; Inputs)'!CQ11</f>
        <v>-0.94597684802235682</v>
      </c>
      <c r="CY11" s="94">
        <f>'Table 5 (Benchmark &amp; Inputs)'!CR11</f>
        <v>1.256875581726445</v>
      </c>
      <c r="CZ11" s="94">
        <f>'Table 5 (Benchmark &amp; Inputs)'!CS11</f>
        <v>1.8457541452231589</v>
      </c>
      <c r="DA11" s="94">
        <f>'Table 5 (Benchmark &amp; Inputs)'!CT11</f>
        <v>4.6100056344069467</v>
      </c>
      <c r="DB11" s="94">
        <f>'Table 5 (Benchmark &amp; Inputs)'!CU11</f>
        <v>6.125294300550661</v>
      </c>
      <c r="DC11" s="94">
        <f>'Table 5 (Benchmark &amp; Inputs)'!CV11</f>
        <v>4.9500084714743755</v>
      </c>
      <c r="DD11" s="94">
        <f>'Table 5 (Benchmark &amp; Inputs)'!CW11</f>
        <v>3.799381729687267</v>
      </c>
      <c r="DE11" s="94">
        <f>'Table 5 (Benchmark &amp; Inputs)'!CX11</f>
        <v>1.2987594712041437</v>
      </c>
      <c r="DF11" s="94">
        <f>'Table 5 (Benchmark &amp; Inputs)'!CY11</f>
        <v>1.8512724592792116</v>
      </c>
      <c r="DG11" s="94">
        <f>'Table 5 (Benchmark &amp; Inputs)'!CZ11</f>
        <v>2.7329103244224062</v>
      </c>
      <c r="DH11" s="94">
        <f>'Table 5 (Benchmark &amp; Inputs)'!DA11</f>
        <v>3.0137122163346883</v>
      </c>
      <c r="DI11" s="94">
        <f>'Table 5 (Benchmark &amp; Inputs)'!DB11</f>
        <v>3.5309855444751528</v>
      </c>
      <c r="DJ11" s="94">
        <f>'Table 5 (Benchmark &amp; Inputs)'!DC11</f>
        <v>3.2116023119954207</v>
      </c>
      <c r="DK11" s="94">
        <f>'Table 5 (Benchmark &amp; Inputs)'!DD11</f>
        <v>3.0300559681596853</v>
      </c>
      <c r="DL11" s="181">
        <f>'Table 5 (Benchmark &amp; Inputs)'!DE11</f>
        <v>4.1945463328302965</v>
      </c>
      <c r="DM11" s="94">
        <f>'Table 5 (Benchmark &amp; Inputs)'!DF11</f>
        <v>5.2581991600984086</v>
      </c>
      <c r="DN11" s="94">
        <f>'Table 5 (Benchmark &amp; Inputs)'!DG11</f>
        <v>5.0800529066419982</v>
      </c>
      <c r="DO11" s="94">
        <f>'Table 5 (Benchmark &amp; Inputs)'!DH11</f>
        <v>5.335855986105253</v>
      </c>
      <c r="DP11" s="94">
        <f>'Table 5 (Benchmark &amp; Inputs)'!DI11</f>
        <v>5.1873631398513655</v>
      </c>
      <c r="DQ11" s="94">
        <f>'Table 5 (Benchmark &amp; Inputs)'!DJ11</f>
        <v>5.6937663651235253</v>
      </c>
      <c r="DR11" s="94">
        <f>'Table 5 (Benchmark &amp; Inputs)'!DK11</f>
        <v>5.5977125384210824</v>
      </c>
      <c r="DS11" s="94">
        <f>'Table 5 (Benchmark &amp; Inputs)'!DL11</f>
        <v>5.2174646886157872</v>
      </c>
      <c r="DT11" s="94">
        <f>'Table 5 (Benchmark &amp; Inputs)'!DM11</f>
        <v>4.5962621100454477</v>
      </c>
      <c r="DU11" s="94">
        <f>'Table 5 (Benchmark &amp; Inputs)'!DN11</f>
        <v>3.804687901080265</v>
      </c>
      <c r="DV11" s="276">
        <f>'Table 5 (Benchmark &amp; Inputs)'!DO11</f>
        <v>5.1289451766889584</v>
      </c>
      <c r="DW11" s="276">
        <f>'Table 5 (Benchmark &amp; Inputs)'!DP11</f>
        <v>6.7744593322411548</v>
      </c>
      <c r="DX11" s="276">
        <f>'Table 5 (Benchmark &amp; Inputs)'!DQ11</f>
        <v>8.4206963677674107</v>
      </c>
      <c r="DY11" s="144"/>
      <c r="DZ11" s="77"/>
      <c r="EA11" s="77"/>
      <c r="EB11" s="77"/>
    </row>
    <row r="12" spans="1:132" s="6" customFormat="1" x14ac:dyDescent="0.25">
      <c r="A12" s="428"/>
      <c r="B12" s="8" t="s">
        <v>115</v>
      </c>
      <c r="C12" s="56" t="s">
        <v>157</v>
      </c>
      <c r="D12" s="46" t="s">
        <v>135</v>
      </c>
      <c r="E12" s="46" t="s">
        <v>185</v>
      </c>
      <c r="F12" s="174">
        <f>'Table 6 (Correlations, Weights)'!AA29</f>
        <v>0.27417703557141082</v>
      </c>
      <c r="G12" s="8" t="s">
        <v>141</v>
      </c>
      <c r="H12" s="8" t="s">
        <v>147</v>
      </c>
      <c r="I12" s="8" t="s">
        <v>151</v>
      </c>
      <c r="J12" s="8">
        <v>16980</v>
      </c>
      <c r="K12" s="53">
        <v>33694</v>
      </c>
      <c r="L12" s="54">
        <v>43284.629166666666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4">
        <f>'Table 5 (Benchmark &amp; Inputs)'!U12</f>
        <v>0</v>
      </c>
      <c r="AC12" s="94">
        <f>'Table 5 (Benchmark &amp; Inputs)'!V12</f>
        <v>0</v>
      </c>
      <c r="AD12" s="94">
        <f>'Table 5 (Benchmark &amp; Inputs)'!W12</f>
        <v>0</v>
      </c>
      <c r="AE12" s="94">
        <f>'Table 5 (Benchmark &amp; Inputs)'!X12</f>
        <v>0</v>
      </c>
      <c r="AF12" s="94">
        <f>'Table 5 (Benchmark &amp; Inputs)'!Y12</f>
        <v>6.9605579946731497</v>
      </c>
      <c r="AG12" s="94">
        <f>'Table 5 (Benchmark &amp; Inputs)'!Z12</f>
        <v>7.4326927943796122</v>
      </c>
      <c r="AH12" s="94">
        <f>'Table 5 (Benchmark &amp; Inputs)'!AA12</f>
        <v>7.8203524469122208</v>
      </c>
      <c r="AI12" s="94">
        <f>'Table 5 (Benchmark &amp; Inputs)'!AB12</f>
        <v>9.6638470292482825</v>
      </c>
      <c r="AJ12" s="103">
        <f>'Table 5 (Benchmark &amp; Inputs)'!AC12</f>
        <v>11.046194380179678</v>
      </c>
      <c r="AK12" s="94">
        <f>'Table 5 (Benchmark &amp; Inputs)'!AD12</f>
        <v>12.9841031018361</v>
      </c>
      <c r="AL12" s="94">
        <f>'Table 5 (Benchmark &amp; Inputs)'!AE12</f>
        <v>11.566503633530854</v>
      </c>
      <c r="AM12" s="320">
        <f>'Table 5 (Benchmark &amp; Inputs)'!AF12</f>
        <v>9.9049007416184143</v>
      </c>
      <c r="AN12" s="94">
        <f>'Table 5 (Benchmark &amp; Inputs)'!AG12</f>
        <v>7.6002224248890107</v>
      </c>
      <c r="AO12" s="94">
        <f>'Table 5 (Benchmark &amp; Inputs)'!AH12</f>
        <v>3.7405091663622589</v>
      </c>
      <c r="AP12" s="94">
        <f>'Table 5 (Benchmark &amp; Inputs)'!AI12</f>
        <v>2.6153382942809378</v>
      </c>
      <c r="AQ12" s="94">
        <f>'Table 5 (Benchmark &amp; Inputs)'!AJ12</f>
        <v>2.279107670909386</v>
      </c>
      <c r="AR12" s="94">
        <f>'Table 5 (Benchmark &amp; Inputs)'!AK12</f>
        <v>1.8729412026195991</v>
      </c>
      <c r="AS12" s="94">
        <f>'Table 5 (Benchmark &amp; Inputs)'!AL12</f>
        <v>4.4118375921822484</v>
      </c>
      <c r="AT12" s="94">
        <f>'Table 5 (Benchmark &amp; Inputs)'!AM12</f>
        <v>6.4283646854161853</v>
      </c>
      <c r="AU12" s="94">
        <f>'Table 5 (Benchmark &amp; Inputs)'!AN12</f>
        <v>6.9996059757212681</v>
      </c>
      <c r="AV12" s="94">
        <f>'Table 5 (Benchmark &amp; Inputs)'!AO12</f>
        <v>8.1043258998679431</v>
      </c>
      <c r="AW12" s="94">
        <f>'Table 5 (Benchmark &amp; Inputs)'!AP12</f>
        <v>6.6394286652862204</v>
      </c>
      <c r="AX12" s="94">
        <f>'Table 5 (Benchmark &amp; Inputs)'!AQ12</f>
        <v>5.0445723561298736</v>
      </c>
      <c r="AY12" s="94">
        <f>'Table 5 (Benchmark &amp; Inputs)'!AR12</f>
        <v>4.0249649607027376</v>
      </c>
      <c r="AZ12" s="94">
        <f>'Table 5 (Benchmark &amp; Inputs)'!AS12</f>
        <v>3.2159541388430841</v>
      </c>
      <c r="BA12" s="94">
        <f>'Table 5 (Benchmark &amp; Inputs)'!AT12</f>
        <v>3.1090496734273572</v>
      </c>
      <c r="BB12" s="94">
        <f>'Table 5 (Benchmark &amp; Inputs)'!AU12</f>
        <v>3.5062821095116514</v>
      </c>
      <c r="BC12" s="94">
        <f>'Table 5 (Benchmark &amp; Inputs)'!AV12</f>
        <v>3.8181903279109863</v>
      </c>
      <c r="BD12" s="94">
        <f>'Table 5 (Benchmark &amp; Inputs)'!AW12</f>
        <v>4.795029934273054</v>
      </c>
      <c r="BE12" s="94">
        <f>'Table 5 (Benchmark &amp; Inputs)'!AX12</f>
        <v>7.5870126317025832</v>
      </c>
      <c r="BF12" s="94">
        <f>'Table 5 (Benchmark &amp; Inputs)'!AY12</f>
        <v>8.2330707293220708</v>
      </c>
      <c r="BG12" s="94">
        <f>'Table 5 (Benchmark &amp; Inputs)'!AZ12</f>
        <v>9.4268346269598986</v>
      </c>
      <c r="BH12" s="94">
        <f>'Table 5 (Benchmark &amp; Inputs)'!BA12</f>
        <v>8.9293428725639163</v>
      </c>
      <c r="BI12" s="94">
        <f>'Table 5 (Benchmark &amp; Inputs)'!BB12</f>
        <v>5.9232618126290557</v>
      </c>
      <c r="BJ12" s="94">
        <f>'Table 5 (Benchmark &amp; Inputs)'!BC12</f>
        <v>6.5211263538862241</v>
      </c>
      <c r="BK12" s="94">
        <f>'Table 5 (Benchmark &amp; Inputs)'!BD12</f>
        <v>6.2209762750970352</v>
      </c>
      <c r="BL12" s="94">
        <f>'Table 5 (Benchmark &amp; Inputs)'!BE12</f>
        <v>6.5792312085649733</v>
      </c>
      <c r="BM12" s="94">
        <f>'Table 5 (Benchmark &amp; Inputs)'!BF12</f>
        <v>7.1125961125418709</v>
      </c>
      <c r="BN12" s="94">
        <f>'Table 5 (Benchmark &amp; Inputs)'!BG12</f>
        <v>5.0576692849013147</v>
      </c>
      <c r="BO12" s="94">
        <f>'Table 5 (Benchmark &amp; Inputs)'!BH12</f>
        <v>3.7709279292974651</v>
      </c>
      <c r="BP12" s="94">
        <f>'Table 5 (Benchmark &amp; Inputs)'!BI12</f>
        <v>1.9711204753848979</v>
      </c>
      <c r="BQ12" s="94">
        <f>'Table 5 (Benchmark &amp; Inputs)'!BJ12</f>
        <v>0.68866644861715898</v>
      </c>
      <c r="BR12" s="94">
        <f>'Table 5 (Benchmark &amp; Inputs)'!BK12</f>
        <v>1.3081074677488658</v>
      </c>
      <c r="BS12" s="94">
        <f>'Table 5 (Benchmark &amp; Inputs)'!BL12</f>
        <v>2.8948860372661058</v>
      </c>
      <c r="BT12" s="94">
        <f>'Table 5 (Benchmark &amp; Inputs)'!BM12</f>
        <v>5.3949059098874947</v>
      </c>
      <c r="BU12" s="94">
        <f>'Table 5 (Benchmark &amp; Inputs)'!BN12</f>
        <v>8.4370267490659767</v>
      </c>
      <c r="BV12" s="94">
        <f>'Table 5 (Benchmark &amp; Inputs)'!BO12</f>
        <v>9.8459680224194841</v>
      </c>
      <c r="BW12" s="94">
        <f>'Table 5 (Benchmark &amp; Inputs)'!BP12</f>
        <v>8.7396887679225621</v>
      </c>
      <c r="BX12" s="94">
        <f>'Table 5 (Benchmark &amp; Inputs)'!BQ12</f>
        <v>7.4170279292062737</v>
      </c>
      <c r="BY12" s="94">
        <f>'Table 5 (Benchmark &amp; Inputs)'!BR12</f>
        <v>5.6584982502956116</v>
      </c>
      <c r="BZ12" s="94">
        <f>'Table 5 (Benchmark &amp; Inputs)'!BS12</f>
        <v>4.1423145981173377</v>
      </c>
      <c r="CA12" s="94">
        <f>'Table 5 (Benchmark &amp; Inputs)'!BT12</f>
        <v>3.9257933338194677</v>
      </c>
      <c r="CB12" s="94">
        <f>'Table 5 (Benchmark &amp; Inputs)'!BU12</f>
        <v>4.3228094701328894</v>
      </c>
      <c r="CC12" s="94">
        <f>'Table 5 (Benchmark &amp; Inputs)'!BV12</f>
        <v>5.585594996119295</v>
      </c>
      <c r="CD12" s="94">
        <f>'Table 5 (Benchmark &amp; Inputs)'!BW12</f>
        <v>4.8437779878292986</v>
      </c>
      <c r="CE12" s="94">
        <f>'Table 5 (Benchmark &amp; Inputs)'!BX12</f>
        <v>3.6828441961654468</v>
      </c>
      <c r="CF12" s="94">
        <f>'Table 5 (Benchmark &amp; Inputs)'!BY12</f>
        <v>1.1912311317675699</v>
      </c>
      <c r="CG12" s="94">
        <f>'Table 5 (Benchmark &amp; Inputs)'!BZ12</f>
        <v>-2.6963782520813133</v>
      </c>
      <c r="CH12" s="94">
        <f>'Table 5 (Benchmark &amp; Inputs)'!CA12</f>
        <v>-3.8644295408737075</v>
      </c>
      <c r="CI12" s="94">
        <f>'Table 5 (Benchmark &amp; Inputs)'!CB12</f>
        <v>-4.3049761477008737</v>
      </c>
      <c r="CJ12" s="94">
        <f>'Table 5 (Benchmark &amp; Inputs)'!CC12</f>
        <v>-4.6117977858699968</v>
      </c>
      <c r="CK12" s="94">
        <f>'Table 5 (Benchmark &amp; Inputs)'!CD12</f>
        <v>-5.2095048714277841</v>
      </c>
      <c r="CL12" s="94">
        <f>'Table 5 (Benchmark &amp; Inputs)'!CE12</f>
        <v>-5.6726732215641595</v>
      </c>
      <c r="CM12" s="94">
        <f>'Table 5 (Benchmark &amp; Inputs)'!CF12</f>
        <v>-6.1380692242914554</v>
      </c>
      <c r="CN12" s="94">
        <f>'Table 5 (Benchmark &amp; Inputs)'!CG12</f>
        <v>-7.2656136095985202</v>
      </c>
      <c r="CO12" s="94">
        <f>'Table 5 (Benchmark &amp; Inputs)'!CH12</f>
        <v>-7.857834943538804</v>
      </c>
      <c r="CP12" s="94">
        <f>'Table 5 (Benchmark &amp; Inputs)'!CI12</f>
        <v>-9.4118539200617626</v>
      </c>
      <c r="CQ12" s="94">
        <f>'Table 5 (Benchmark &amp; Inputs)'!CJ12</f>
        <v>-12.19632073080076</v>
      </c>
      <c r="CR12" s="94">
        <f>'Table 5 (Benchmark &amp; Inputs)'!CK12</f>
        <v>-13.220117189917408</v>
      </c>
      <c r="CS12" s="94">
        <f>'Table 5 (Benchmark &amp; Inputs)'!CL12</f>
        <v>-12.748646875444795</v>
      </c>
      <c r="CT12" s="94">
        <f>'Table 5 (Benchmark &amp; Inputs)'!CM12</f>
        <v>-10.595155625606049</v>
      </c>
      <c r="CU12" s="94">
        <f>'Table 5 (Benchmark &amp; Inputs)'!CN12</f>
        <v>-7.3898208143776856</v>
      </c>
      <c r="CV12" s="94">
        <f>'Table 5 (Benchmark &amp; Inputs)'!CO12</f>
        <v>-2.7084327207565604</v>
      </c>
      <c r="CW12" s="94">
        <f>'Table 5 (Benchmark &amp; Inputs)'!CP12</f>
        <v>0.5705603069028663</v>
      </c>
      <c r="CX12" s="94">
        <f>'Table 5 (Benchmark &amp; Inputs)'!CQ12</f>
        <v>1.505273371896636</v>
      </c>
      <c r="CY12" s="94">
        <f>'Table 5 (Benchmark &amp; Inputs)'!CR12</f>
        <v>3.5281561576457539</v>
      </c>
      <c r="CZ12" s="94">
        <f>'Table 5 (Benchmark &amp; Inputs)'!CS12</f>
        <v>2.9347458161335704</v>
      </c>
      <c r="DA12" s="94">
        <f>'Table 5 (Benchmark &amp; Inputs)'!CT12</f>
        <v>3.1984601171599585</v>
      </c>
      <c r="DB12" s="94">
        <f>'Table 5 (Benchmark &amp; Inputs)'!CU12</f>
        <v>2.8534980857429151</v>
      </c>
      <c r="DC12" s="94">
        <f>'Table 5 (Benchmark &amp; Inputs)'!CV12</f>
        <v>2.1551478833423672</v>
      </c>
      <c r="DD12" s="94">
        <f>'Table 5 (Benchmark &amp; Inputs)'!CW12</f>
        <v>2.6960221357260461</v>
      </c>
      <c r="DE12" s="94">
        <f>'Table 5 (Benchmark &amp; Inputs)'!CX12</f>
        <v>3.1519995805152421</v>
      </c>
      <c r="DF12" s="94">
        <f>'Table 5 (Benchmark &amp; Inputs)'!CY12</f>
        <v>6.3598942052988106</v>
      </c>
      <c r="DG12" s="94">
        <f>'Table 5 (Benchmark &amp; Inputs)'!CZ12</f>
        <v>8.3282438045384097</v>
      </c>
      <c r="DH12" s="94">
        <f>'Table 5 (Benchmark &amp; Inputs)'!DA12</f>
        <v>8.0897361643447514</v>
      </c>
      <c r="DI12" s="94">
        <f>'Table 5 (Benchmark &amp; Inputs)'!DB12</f>
        <v>7.0813498772555699</v>
      </c>
      <c r="DJ12" s="94">
        <f>'Table 5 (Benchmark &amp; Inputs)'!DC12</f>
        <v>5.8589210145310586</v>
      </c>
      <c r="DK12" s="94">
        <f>'Table 5 (Benchmark &amp; Inputs)'!DD12</f>
        <v>4.9022282052842163</v>
      </c>
      <c r="DL12" s="181">
        <f>'Table 5 (Benchmark &amp; Inputs)'!DE12</f>
        <v>6.0657839338148252</v>
      </c>
      <c r="DM12" s="94">
        <f>'Table 5 (Benchmark &amp; Inputs)'!DF12</f>
        <v>7.5448961799855718</v>
      </c>
      <c r="DN12" s="94">
        <f>'Table 5 (Benchmark &amp; Inputs)'!DG12</f>
        <v>7.0584110100990731</v>
      </c>
      <c r="DO12" s="94">
        <f>'Table 5 (Benchmark &amp; Inputs)'!DH12</f>
        <v>7.3459938122691737</v>
      </c>
      <c r="DP12" s="94">
        <f>'Table 5 (Benchmark &amp; Inputs)'!DI12</f>
        <v>6.8008845450242577</v>
      </c>
      <c r="DQ12" s="94">
        <f>'Table 5 (Benchmark &amp; Inputs)'!DJ12</f>
        <v>6.7236537565334054</v>
      </c>
      <c r="DR12" s="94">
        <f>'Table 5 (Benchmark &amp; Inputs)'!DK12</f>
        <v>6.468910784759788</v>
      </c>
      <c r="DS12" s="94">
        <f>'Table 5 (Benchmark &amp; Inputs)'!DL12</f>
        <v>5.3583955234442451</v>
      </c>
      <c r="DT12" s="94">
        <f>'Table 5 (Benchmark &amp; Inputs)'!DM12</f>
        <v>4.5632653137304535</v>
      </c>
      <c r="DU12" s="94">
        <f>'Table 5 (Benchmark &amp; Inputs)'!DN12</f>
        <v>4.1397477765833477</v>
      </c>
      <c r="DV12" s="276">
        <f>'Table 5 (Benchmark &amp; Inputs)'!DO12</f>
        <v>5.2262959554579318</v>
      </c>
      <c r="DW12" s="276">
        <f>'Table 5 (Benchmark &amp; Inputs)'!DP12</f>
        <v>7.0865372373930633</v>
      </c>
      <c r="DX12" s="276">
        <f>'Table 5 (Benchmark &amp; Inputs)'!DQ12</f>
        <v>8.9131651247388941</v>
      </c>
      <c r="DY12" s="144"/>
      <c r="DZ12" s="77"/>
      <c r="EA12" s="77"/>
      <c r="EB12" s="77"/>
    </row>
    <row r="13" spans="1:132" s="6" customFormat="1" x14ac:dyDescent="0.25">
      <c r="A13" s="428"/>
      <c r="B13" s="45" t="s">
        <v>116</v>
      </c>
      <c r="C13" s="56" t="s">
        <v>158</v>
      </c>
      <c r="D13" s="46" t="s">
        <v>135</v>
      </c>
      <c r="E13" s="46" t="s">
        <v>185</v>
      </c>
      <c r="F13" s="174">
        <f>'Table 6 (Correlations, Weights)'!AA29</f>
        <v>0.27417703557141082</v>
      </c>
      <c r="G13" s="8" t="s">
        <v>141</v>
      </c>
      <c r="H13" s="8" t="s">
        <v>147</v>
      </c>
      <c r="I13" s="8" t="s">
        <v>151</v>
      </c>
      <c r="J13" s="8">
        <v>37980</v>
      </c>
      <c r="K13" s="53">
        <v>33694</v>
      </c>
      <c r="L13" s="54">
        <v>43284.629861111112</v>
      </c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4">
        <f>'Table 5 (Benchmark &amp; Inputs)'!U13</f>
        <v>0</v>
      </c>
      <c r="AC13" s="94">
        <f>'Table 5 (Benchmark &amp; Inputs)'!V13</f>
        <v>0</v>
      </c>
      <c r="AD13" s="94">
        <f>'Table 5 (Benchmark &amp; Inputs)'!W13</f>
        <v>0</v>
      </c>
      <c r="AE13" s="94">
        <f>'Table 5 (Benchmark &amp; Inputs)'!X13</f>
        <v>0</v>
      </c>
      <c r="AF13" s="94">
        <f>'Table 5 (Benchmark &amp; Inputs)'!Y13</f>
        <v>7.5876362746590056</v>
      </c>
      <c r="AG13" s="94">
        <f>'Table 5 (Benchmark &amp; Inputs)'!Z13</f>
        <v>9.3624330358470953</v>
      </c>
      <c r="AH13" s="94">
        <f>'Table 5 (Benchmark &amp; Inputs)'!AA13</f>
        <v>10.550184519017632</v>
      </c>
      <c r="AI13" s="94">
        <f>'Table 5 (Benchmark &amp; Inputs)'!AB13</f>
        <v>11.4122922996015</v>
      </c>
      <c r="AJ13" s="103">
        <f>'Table 5 (Benchmark &amp; Inputs)'!AC13</f>
        <v>11.391494978071009</v>
      </c>
      <c r="AK13" s="94">
        <f>'Table 5 (Benchmark &amp; Inputs)'!AD13</f>
        <v>11.570225000463944</v>
      </c>
      <c r="AL13" s="94">
        <f>'Table 5 (Benchmark &amp; Inputs)'!AE13</f>
        <v>9.1897709218936523</v>
      </c>
      <c r="AM13" s="320">
        <f>'Table 5 (Benchmark &amp; Inputs)'!AF13</f>
        <v>6.5561402840327716</v>
      </c>
      <c r="AN13" s="94">
        <f>'Table 5 (Benchmark &amp; Inputs)'!AG13</f>
        <v>3.9036990065329582</v>
      </c>
      <c r="AO13" s="94">
        <f>'Table 5 (Benchmark &amp; Inputs)'!AH13</f>
        <v>1.0933883498457375</v>
      </c>
      <c r="AP13" s="94">
        <f>'Table 5 (Benchmark &amp; Inputs)'!AI13</f>
        <v>1.5351147182082818</v>
      </c>
      <c r="AQ13" s="94">
        <f>'Table 5 (Benchmark &amp; Inputs)'!AJ13</f>
        <v>2.9443052168848896</v>
      </c>
      <c r="AR13" s="94">
        <f>'Table 5 (Benchmark &amp; Inputs)'!AK13</f>
        <v>3.9707052737487327</v>
      </c>
      <c r="AS13" s="94">
        <f>'Table 5 (Benchmark &amp; Inputs)'!AL13</f>
        <v>6.3974648000468575</v>
      </c>
      <c r="AT13" s="94">
        <f>'Table 5 (Benchmark &amp; Inputs)'!AM13</f>
        <v>5.9970295306399048</v>
      </c>
      <c r="AU13" s="94">
        <f>'Table 5 (Benchmark &amp; Inputs)'!AN13</f>
        <v>4.889494983564977</v>
      </c>
      <c r="AV13" s="94">
        <f>'Table 5 (Benchmark &amp; Inputs)'!AO13</f>
        <v>3.9781787973204095</v>
      </c>
      <c r="AW13" s="94">
        <f>'Table 5 (Benchmark &amp; Inputs)'!AP13</f>
        <v>2.594721530934065</v>
      </c>
      <c r="AX13" s="94">
        <f>'Table 5 (Benchmark &amp; Inputs)'!AQ13</f>
        <v>2.8003759263318044</v>
      </c>
      <c r="AY13" s="94">
        <f>'Table 5 (Benchmark &amp; Inputs)'!AR13</f>
        <v>3.0804885616861295</v>
      </c>
      <c r="AZ13" s="94">
        <f>'Table 5 (Benchmark &amp; Inputs)'!AS13</f>
        <v>5.3027966562393152</v>
      </c>
      <c r="BA13" s="94">
        <f>'Table 5 (Benchmark &amp; Inputs)'!AT13</f>
        <v>7.5875817937924879</v>
      </c>
      <c r="BB13" s="94">
        <f>'Table 5 (Benchmark &amp; Inputs)'!AU13</f>
        <v>9.1013055780485832</v>
      </c>
      <c r="BC13" s="94">
        <f>'Table 5 (Benchmark &amp; Inputs)'!AV13</f>
        <v>10.714788127442299</v>
      </c>
      <c r="BD13" s="94">
        <f>'Table 5 (Benchmark &amp; Inputs)'!AW13</f>
        <v>10.740785481308421</v>
      </c>
      <c r="BE13" s="94">
        <f>'Table 5 (Benchmark &amp; Inputs)'!AX13</f>
        <v>9.8152426187986226</v>
      </c>
      <c r="BF13" s="94">
        <f>'Table 5 (Benchmark &amp; Inputs)'!AY13</f>
        <v>8.0455410590379746</v>
      </c>
      <c r="BG13" s="94">
        <f>'Table 5 (Benchmark &amp; Inputs)'!AZ13</f>
        <v>5.7740253365195873</v>
      </c>
      <c r="BH13" s="94">
        <f>'Table 5 (Benchmark &amp; Inputs)'!BA13</f>
        <v>2.1587750197080902</v>
      </c>
      <c r="BI13" s="94">
        <f>'Table 5 (Benchmark &amp; Inputs)'!BB13</f>
        <v>-0.91787117444055188</v>
      </c>
      <c r="BJ13" s="94">
        <f>'Table 5 (Benchmark &amp; Inputs)'!BC13</f>
        <v>-0.98367935350145241</v>
      </c>
      <c r="BK13" s="94">
        <f>'Table 5 (Benchmark &amp; Inputs)'!BD13</f>
        <v>-0.85582340693937597</v>
      </c>
      <c r="BL13" s="94">
        <f>'Table 5 (Benchmark &amp; Inputs)'!BE13</f>
        <v>1.1930494448137405</v>
      </c>
      <c r="BM13" s="94">
        <f>'Table 5 (Benchmark &amp; Inputs)'!BF13</f>
        <v>3.857786281986666</v>
      </c>
      <c r="BN13" s="94">
        <f>'Table 5 (Benchmark &amp; Inputs)'!BG13</f>
        <v>4.6479103105937156</v>
      </c>
      <c r="BO13" s="94">
        <f>'Table 5 (Benchmark &amp; Inputs)'!BH13</f>
        <v>5.7615888681966592</v>
      </c>
      <c r="BP13" s="94">
        <f>'Table 5 (Benchmark &amp; Inputs)'!BI13</f>
        <v>5.9686933835396658</v>
      </c>
      <c r="BQ13" s="94">
        <f>'Table 5 (Benchmark &amp; Inputs)'!BJ13</f>
        <v>5.68061062612363</v>
      </c>
      <c r="BR13" s="94">
        <f>'Table 5 (Benchmark &amp; Inputs)'!BK13</f>
        <v>5.5071006549617447</v>
      </c>
      <c r="BS13" s="94">
        <f>'Table 5 (Benchmark &amp; Inputs)'!BL13</f>
        <v>6.7523025254003537</v>
      </c>
      <c r="BT13" s="94">
        <f>'Table 5 (Benchmark &amp; Inputs)'!BM13</f>
        <v>8.2329867892955164</v>
      </c>
      <c r="BU13" s="94">
        <f>'Table 5 (Benchmark &amp; Inputs)'!BN13</f>
        <v>10.21294421407879</v>
      </c>
      <c r="BV13" s="94">
        <f>'Table 5 (Benchmark &amp; Inputs)'!BO13</f>
        <v>12.224352181234917</v>
      </c>
      <c r="BW13" s="94">
        <f>'Table 5 (Benchmark &amp; Inputs)'!BP13</f>
        <v>11.861797416782229</v>
      </c>
      <c r="BX13" s="94">
        <f>'Table 5 (Benchmark &amp; Inputs)'!BQ13</f>
        <v>12.061372669971881</v>
      </c>
      <c r="BY13" s="94">
        <f>'Table 5 (Benchmark &amp; Inputs)'!BR13</f>
        <v>12.106959433685853</v>
      </c>
      <c r="BZ13" s="94">
        <f>'Table 5 (Benchmark &amp; Inputs)'!BS13</f>
        <v>11.114823148429744</v>
      </c>
      <c r="CA13" s="94">
        <f>'Table 5 (Benchmark &amp; Inputs)'!BT13</f>
        <v>10.926251770990076</v>
      </c>
      <c r="CB13" s="94">
        <f>'Table 5 (Benchmark &amp; Inputs)'!BU13</f>
        <v>10.071539595428593</v>
      </c>
      <c r="CC13" s="94">
        <f>'Table 5 (Benchmark &amp; Inputs)'!BV13</f>
        <v>9.2348319599477193</v>
      </c>
      <c r="CD13" s="94">
        <f>'Table 5 (Benchmark &amp; Inputs)'!BW13</f>
        <v>7.4532846946525675</v>
      </c>
      <c r="CE13" s="94">
        <f>'Table 5 (Benchmark &amp; Inputs)'!BX13</f>
        <v>4.7807400673211342</v>
      </c>
      <c r="CF13" s="94">
        <f>'Table 5 (Benchmark &amp; Inputs)'!BY13</f>
        <v>1.6556263451054594</v>
      </c>
      <c r="CG13" s="94">
        <f>'Table 5 (Benchmark &amp; Inputs)'!BZ13</f>
        <v>-2.4464737687290006</v>
      </c>
      <c r="CH13" s="94">
        <f>'Table 5 (Benchmark &amp; Inputs)'!CA13</f>
        <v>-3.7832021734553245</v>
      </c>
      <c r="CI13" s="94">
        <f>'Table 5 (Benchmark &amp; Inputs)'!CB13</f>
        <v>-3.602497885306466</v>
      </c>
      <c r="CJ13" s="94">
        <f>'Table 5 (Benchmark &amp; Inputs)'!CC13</f>
        <v>-3.0409321031627958</v>
      </c>
      <c r="CK13" s="94">
        <f>'Table 5 (Benchmark &amp; Inputs)'!CD13</f>
        <v>-2.6993391834590783</v>
      </c>
      <c r="CL13" s="94">
        <f>'Table 5 (Benchmark &amp; Inputs)'!CE13</f>
        <v>-2.9450939835953465</v>
      </c>
      <c r="CM13" s="94">
        <f>'Table 5 (Benchmark &amp; Inputs)'!CF13</f>
        <v>-4.1546782572716348</v>
      </c>
      <c r="CN13" s="94">
        <f>'Table 5 (Benchmark &amp; Inputs)'!CG13</f>
        <v>-6.7280948304127204</v>
      </c>
      <c r="CO13" s="94">
        <f>'Table 5 (Benchmark &amp; Inputs)'!CH13</f>
        <v>-8.9714955237905301</v>
      </c>
      <c r="CP13" s="94">
        <f>'Table 5 (Benchmark &amp; Inputs)'!CI13</f>
        <v>-12.019350692775257</v>
      </c>
      <c r="CQ13" s="94">
        <f>'Table 5 (Benchmark &amp; Inputs)'!CJ13</f>
        <v>-15.025378694299318</v>
      </c>
      <c r="CR13" s="94">
        <f>'Table 5 (Benchmark &amp; Inputs)'!CK13</f>
        <v>-15.029484995210085</v>
      </c>
      <c r="CS13" s="94">
        <f>'Table 5 (Benchmark &amp; Inputs)'!CL13</f>
        <v>-13.201493255368579</v>
      </c>
      <c r="CT13" s="94">
        <f>'Table 5 (Benchmark &amp; Inputs)'!CM13</f>
        <v>-8.8204987056578101</v>
      </c>
      <c r="CU13" s="94">
        <f>'Table 5 (Benchmark &amp; Inputs)'!CN13</f>
        <v>-4.0839844043333846</v>
      </c>
      <c r="CV13" s="94">
        <f>'Table 5 (Benchmark &amp; Inputs)'!CO13</f>
        <v>0.41843760477891417</v>
      </c>
      <c r="CW13" s="94">
        <f>'Table 5 (Benchmark &amp; Inputs)'!CP13</f>
        <v>2.6266870955315622</v>
      </c>
      <c r="CX13" s="94">
        <f>'Table 5 (Benchmark &amp; Inputs)'!CQ13</f>
        <v>1.5861322195978462</v>
      </c>
      <c r="CY13" s="94">
        <f>'Table 5 (Benchmark &amp; Inputs)'!CR13</f>
        <v>2.2670627998471753</v>
      </c>
      <c r="CZ13" s="94">
        <f>'Table 5 (Benchmark &amp; Inputs)'!CS13</f>
        <v>1.510847218676991</v>
      </c>
      <c r="DA13" s="94">
        <f>'Table 5 (Benchmark &amp; Inputs)'!CT13</f>
        <v>3.6458861760486454</v>
      </c>
      <c r="DB13" s="94">
        <f>'Table 5 (Benchmark &amp; Inputs)'!CU13</f>
        <v>4.545041582628782</v>
      </c>
      <c r="DC13" s="94">
        <f>'Table 5 (Benchmark &amp; Inputs)'!CV13</f>
        <v>3.8940033807304699</v>
      </c>
      <c r="DD13" s="94">
        <f>'Table 5 (Benchmark &amp; Inputs)'!CW13</f>
        <v>3.9566399235976943</v>
      </c>
      <c r="DE13" s="94">
        <f>'Table 5 (Benchmark &amp; Inputs)'!CX13</f>
        <v>2.2250043780217394</v>
      </c>
      <c r="DF13" s="94">
        <f>'Table 5 (Benchmark &amp; Inputs)'!CY13</f>
        <v>4.55575079145218</v>
      </c>
      <c r="DG13" s="94">
        <f>'Table 5 (Benchmark &amp; Inputs)'!CZ13</f>
        <v>6.896978012703725</v>
      </c>
      <c r="DH13" s="94">
        <f>'Table 5 (Benchmark &amp; Inputs)'!DA13</f>
        <v>7.01616416870867</v>
      </c>
      <c r="DI13" s="94">
        <f>'Table 5 (Benchmark &amp; Inputs)'!DB13</f>
        <v>5.907007642196735</v>
      </c>
      <c r="DJ13" s="94">
        <f>'Table 5 (Benchmark &amp; Inputs)'!DC13</f>
        <v>3.6177953293376621</v>
      </c>
      <c r="DK13" s="94">
        <f>'Table 5 (Benchmark &amp; Inputs)'!DD13</f>
        <v>1.4311614876025325</v>
      </c>
      <c r="DL13" s="181">
        <f>'Table 5 (Benchmark &amp; Inputs)'!DE13</f>
        <v>1.4311117264308342</v>
      </c>
      <c r="DM13" s="94">
        <f>'Table 5 (Benchmark &amp; Inputs)'!DF13</f>
        <v>2.5335539771888653</v>
      </c>
      <c r="DN13" s="94">
        <f>'Table 5 (Benchmark &amp; Inputs)'!DG13</f>
        <v>2.3150060886691377</v>
      </c>
      <c r="DO13" s="94">
        <f>'Table 5 (Benchmark &amp; Inputs)'!DH13</f>
        <v>2.6018612947334541</v>
      </c>
      <c r="DP13" s="94">
        <f>'Table 5 (Benchmark &amp; Inputs)'!DI13</f>
        <v>2.6250378137268564</v>
      </c>
      <c r="DQ13" s="94">
        <f>'Table 5 (Benchmark &amp; Inputs)'!DJ13</f>
        <v>3.5953439797896745</v>
      </c>
      <c r="DR13" s="94">
        <f>'Table 5 (Benchmark &amp; Inputs)'!DK13</f>
        <v>4.2411691384371446</v>
      </c>
      <c r="DS13" s="94">
        <f>'Table 5 (Benchmark &amp; Inputs)'!DL13</f>
        <v>4.0060181605196128</v>
      </c>
      <c r="DT13" s="94">
        <f>'Table 5 (Benchmark &amp; Inputs)'!DM13</f>
        <v>3.4282178025233057</v>
      </c>
      <c r="DU13" s="94">
        <f>'Table 5 (Benchmark &amp; Inputs)'!DN13</f>
        <v>2.2262057706591309</v>
      </c>
      <c r="DV13" s="276">
        <f>'Table 5 (Benchmark &amp; Inputs)'!DO13</f>
        <v>2.5135592637336397</v>
      </c>
      <c r="DW13" s="276">
        <f>'Table 5 (Benchmark &amp; Inputs)'!DP13</f>
        <v>3.8204997166016157</v>
      </c>
      <c r="DX13" s="276">
        <f>'Table 5 (Benchmark &amp; Inputs)'!DQ13</f>
        <v>5.4674849600979325</v>
      </c>
      <c r="DY13" s="144"/>
      <c r="DZ13" s="77"/>
      <c r="EA13" s="77"/>
      <c r="EB13" s="77"/>
    </row>
    <row r="14" spans="1:132" s="6" customFormat="1" x14ac:dyDescent="0.25">
      <c r="A14" s="428"/>
      <c r="B14" s="8" t="s">
        <v>117</v>
      </c>
      <c r="C14" s="56" t="s">
        <v>159</v>
      </c>
      <c r="D14" s="46" t="s">
        <v>135</v>
      </c>
      <c r="E14" s="46" t="s">
        <v>185</v>
      </c>
      <c r="F14" s="174">
        <f>'Table 6 (Correlations, Weights)'!AA29</f>
        <v>0.27417703557141082</v>
      </c>
      <c r="G14" s="8" t="s">
        <v>141</v>
      </c>
      <c r="H14" s="8" t="s">
        <v>147</v>
      </c>
      <c r="I14" s="8" t="s">
        <v>151</v>
      </c>
      <c r="J14" s="8">
        <v>19820</v>
      </c>
      <c r="K14" s="53">
        <v>33694</v>
      </c>
      <c r="L14" s="54">
        <v>43284.629166666666</v>
      </c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4">
        <f>'Table 5 (Benchmark &amp; Inputs)'!U14</f>
        <v>0</v>
      </c>
      <c r="AC14" s="94">
        <f>'Table 5 (Benchmark &amp; Inputs)'!V14</f>
        <v>0</v>
      </c>
      <c r="AD14" s="94">
        <f>'Table 5 (Benchmark &amp; Inputs)'!W14</f>
        <v>0</v>
      </c>
      <c r="AE14" s="94">
        <f>'Table 5 (Benchmark &amp; Inputs)'!X14</f>
        <v>0</v>
      </c>
      <c r="AF14" s="94">
        <f>'Table 5 (Benchmark &amp; Inputs)'!Y14</f>
        <v>11.724166100247773</v>
      </c>
      <c r="AG14" s="94">
        <f>'Table 5 (Benchmark &amp; Inputs)'!Z14</f>
        <v>13.9993310662193</v>
      </c>
      <c r="AH14" s="94">
        <f>'Table 5 (Benchmark &amp; Inputs)'!AA14</f>
        <v>15.905360386947171</v>
      </c>
      <c r="AI14" s="94">
        <f>'Table 5 (Benchmark &amp; Inputs)'!AB14</f>
        <v>16.044567181143368</v>
      </c>
      <c r="AJ14" s="103">
        <f>'Table 5 (Benchmark &amp; Inputs)'!AC14</f>
        <v>14.771374234207507</v>
      </c>
      <c r="AK14" s="94">
        <f>'Table 5 (Benchmark &amp; Inputs)'!AD14</f>
        <v>13.54418584605413</v>
      </c>
      <c r="AL14" s="94">
        <f>'Table 5 (Benchmark &amp; Inputs)'!AE14</f>
        <v>9.3308169374213747</v>
      </c>
      <c r="AM14" s="320">
        <f>'Table 5 (Benchmark &amp; Inputs)'!AF14</f>
        <v>6.326320050172896</v>
      </c>
      <c r="AN14" s="94">
        <f>'Table 5 (Benchmark &amp; Inputs)'!AG14</f>
        <v>3.3400098528106015</v>
      </c>
      <c r="AO14" s="94">
        <f>'Table 5 (Benchmark &amp; Inputs)'!AH14</f>
        <v>1.9145233274591709</v>
      </c>
      <c r="AP14" s="94">
        <f>'Table 5 (Benchmark &amp; Inputs)'!AI14</f>
        <v>3.5205577631319573</v>
      </c>
      <c r="AQ14" s="94">
        <f>'Table 5 (Benchmark &amp; Inputs)'!AJ14</f>
        <v>4.8566679160278126</v>
      </c>
      <c r="AR14" s="94">
        <f>'Table 5 (Benchmark &amp; Inputs)'!AK14</f>
        <v>5.6148976197825657</v>
      </c>
      <c r="AS14" s="94">
        <f>'Table 5 (Benchmark &amp; Inputs)'!AL14</f>
        <v>6.2820543906359649</v>
      </c>
      <c r="AT14" s="94">
        <f>'Table 5 (Benchmark &amp; Inputs)'!AM14</f>
        <v>5.7273526315931713</v>
      </c>
      <c r="AU14" s="94">
        <f>'Table 5 (Benchmark &amp; Inputs)'!AN14</f>
        <v>4.9857076682576951</v>
      </c>
      <c r="AV14" s="94">
        <f>'Table 5 (Benchmark &amp; Inputs)'!AO14</f>
        <v>5.4272401930413201</v>
      </c>
      <c r="AW14" s="94">
        <f>'Table 5 (Benchmark &amp; Inputs)'!AP14</f>
        <v>6.0954160342693946</v>
      </c>
      <c r="AX14" s="94">
        <f>'Table 5 (Benchmark &amp; Inputs)'!AQ14</f>
        <v>5.9026498019831948</v>
      </c>
      <c r="AY14" s="94">
        <f>'Table 5 (Benchmark &amp; Inputs)'!AR14</f>
        <v>6.0363823457108623</v>
      </c>
      <c r="AZ14" s="94">
        <f>'Table 5 (Benchmark &amp; Inputs)'!AS14</f>
        <v>5.5332978248474785</v>
      </c>
      <c r="BA14" s="94">
        <f>'Table 5 (Benchmark &amp; Inputs)'!AT14</f>
        <v>4.6514283325784991</v>
      </c>
      <c r="BB14" s="94">
        <f>'Table 5 (Benchmark &amp; Inputs)'!AU14</f>
        <v>4.7102761075892197</v>
      </c>
      <c r="BC14" s="94">
        <f>'Table 5 (Benchmark &amp; Inputs)'!AV14</f>
        <v>4.4147062869757629</v>
      </c>
      <c r="BD14" s="94">
        <f>'Table 5 (Benchmark &amp; Inputs)'!AW14</f>
        <v>4.3156198488637623</v>
      </c>
      <c r="BE14" s="94">
        <f>'Table 5 (Benchmark &amp; Inputs)'!AX14</f>
        <v>4.7331038408262582</v>
      </c>
      <c r="BF14" s="94">
        <f>'Table 5 (Benchmark &amp; Inputs)'!AY14</f>
        <v>4.4721201216127078</v>
      </c>
      <c r="BG14" s="94">
        <f>'Table 5 (Benchmark &amp; Inputs)'!AZ14</f>
        <v>4.575643309616054</v>
      </c>
      <c r="BH14" s="94">
        <f>'Table 5 (Benchmark &amp; Inputs)'!BA14</f>
        <v>4.7132554372024833</v>
      </c>
      <c r="BI14" s="94">
        <f>'Table 5 (Benchmark &amp; Inputs)'!BB14</f>
        <v>3.5317793675267759</v>
      </c>
      <c r="BJ14" s="94">
        <f>'Table 5 (Benchmark &amp; Inputs)'!BC14</f>
        <v>4.5131274871049598</v>
      </c>
      <c r="BK14" s="94">
        <f>'Table 5 (Benchmark &amp; Inputs)'!BD14</f>
        <v>4.4870028373336917</v>
      </c>
      <c r="BL14" s="94">
        <f>'Table 5 (Benchmark &amp; Inputs)'!BE14</f>
        <v>4.0517075551658515</v>
      </c>
      <c r="BM14" s="94">
        <f>'Table 5 (Benchmark &amp; Inputs)'!BF14</f>
        <v>4.6190871982542712</v>
      </c>
      <c r="BN14" s="94">
        <f>'Table 5 (Benchmark &amp; Inputs)'!BG14</f>
        <v>2.9022182426575451</v>
      </c>
      <c r="BO14" s="94">
        <f>'Table 5 (Benchmark &amp; Inputs)'!BH14</f>
        <v>2.8208152907225243</v>
      </c>
      <c r="BP14" s="94">
        <f>'Table 5 (Benchmark &amp; Inputs)'!BI14</f>
        <v>2.8955077479063962</v>
      </c>
      <c r="BQ14" s="94">
        <f>'Table 5 (Benchmark &amp; Inputs)'!BJ14</f>
        <v>1.7784906754339878</v>
      </c>
      <c r="BR14" s="94">
        <f>'Table 5 (Benchmark &amp; Inputs)'!BK14</f>
        <v>1.6483652615839788</v>
      </c>
      <c r="BS14" s="94">
        <f>'Table 5 (Benchmark &amp; Inputs)'!BL14</f>
        <v>1.6944951333508256</v>
      </c>
      <c r="BT14" s="94">
        <f>'Table 5 (Benchmark &amp; Inputs)'!BM14</f>
        <v>2.4432319869330601</v>
      </c>
      <c r="BU14" s="94">
        <f>'Table 5 (Benchmark &amp; Inputs)'!BN14</f>
        <v>4.2872347975454526</v>
      </c>
      <c r="BV14" s="94">
        <f>'Table 5 (Benchmark &amp; Inputs)'!BO14</f>
        <v>6.4201308826669718</v>
      </c>
      <c r="BW14" s="94">
        <f>'Table 5 (Benchmark &amp; Inputs)'!BP14</f>
        <v>6.7355118188540235</v>
      </c>
      <c r="BX14" s="94">
        <f>'Table 5 (Benchmark &amp; Inputs)'!BQ14</f>
        <v>5.1982810735316658</v>
      </c>
      <c r="BY14" s="94">
        <f>'Table 5 (Benchmark &amp; Inputs)'!BR14</f>
        <v>3.7421320741084299</v>
      </c>
      <c r="BZ14" s="94">
        <f>'Table 5 (Benchmark &amp; Inputs)'!BS14</f>
        <v>0.76076508567102985</v>
      </c>
      <c r="CA14" s="94">
        <f>'Table 5 (Benchmark &amp; Inputs)'!BT14</f>
        <v>-1.9742920700556703</v>
      </c>
      <c r="CB14" s="94">
        <f>'Table 5 (Benchmark &amp; Inputs)'!BU14</f>
        <v>-2.2095261400197352</v>
      </c>
      <c r="CC14" s="94">
        <f>'Table 5 (Benchmark &amp; Inputs)'!BV14</f>
        <v>-2.3513330814701194</v>
      </c>
      <c r="CD14" s="94">
        <f>'Table 5 (Benchmark &amp; Inputs)'!BW14</f>
        <v>-3.0443996971690681</v>
      </c>
      <c r="CE14" s="94">
        <f>'Table 5 (Benchmark &amp; Inputs)'!BX14</f>
        <v>-3.7140812932110578</v>
      </c>
      <c r="CF14" s="94">
        <f>'Table 5 (Benchmark &amp; Inputs)'!BY14</f>
        <v>-6.4745146579947228</v>
      </c>
      <c r="CG14" s="94">
        <f>'Table 5 (Benchmark &amp; Inputs)'!BZ14</f>
        <v>-10.780255618227681</v>
      </c>
      <c r="CH14" s="94">
        <f>'Table 5 (Benchmark &amp; Inputs)'!CA14</f>
        <v>-12.915908110083674</v>
      </c>
      <c r="CI14" s="94">
        <f>'Table 5 (Benchmark &amp; Inputs)'!CB14</f>
        <v>-12.938145436529231</v>
      </c>
      <c r="CJ14" s="94">
        <f>'Table 5 (Benchmark &amp; Inputs)'!CC14</f>
        <v>-11.839987530906484</v>
      </c>
      <c r="CK14" s="94">
        <f>'Table 5 (Benchmark &amp; Inputs)'!CD14</f>
        <v>-9.5217784145365076</v>
      </c>
      <c r="CL14" s="94">
        <f>'Table 5 (Benchmark &amp; Inputs)'!CE14</f>
        <v>-6.6535187923782466</v>
      </c>
      <c r="CM14" s="94">
        <f>'Table 5 (Benchmark &amp; Inputs)'!CF14</f>
        <v>-5.6128272304704501</v>
      </c>
      <c r="CN14" s="94">
        <f>'Table 5 (Benchmark &amp; Inputs)'!CG14</f>
        <v>-5.8920880935397397</v>
      </c>
      <c r="CO14" s="94">
        <f>'Table 5 (Benchmark &amp; Inputs)'!CH14</f>
        <v>-6.6040354853749399</v>
      </c>
      <c r="CP14" s="94">
        <f>'Table 5 (Benchmark &amp; Inputs)'!CI14</f>
        <v>-8.4705531787858472</v>
      </c>
      <c r="CQ14" s="94">
        <f>'Table 5 (Benchmark &amp; Inputs)'!CJ14</f>
        <v>-10.703354897118619</v>
      </c>
      <c r="CR14" s="94">
        <f>'Table 5 (Benchmark &amp; Inputs)'!CK14</f>
        <v>-10.898069392460084</v>
      </c>
      <c r="CS14" s="94">
        <f>'Table 5 (Benchmark &amp; Inputs)'!CL14</f>
        <v>-9.1794488236077907</v>
      </c>
      <c r="CT14" s="94">
        <f>'Table 5 (Benchmark &amp; Inputs)'!CM14</f>
        <v>-5.082103905654221</v>
      </c>
      <c r="CU14" s="94">
        <f>'Table 5 (Benchmark &amp; Inputs)'!CN14</f>
        <v>-0.28841053712493742</v>
      </c>
      <c r="CV14" s="94">
        <f>'Table 5 (Benchmark &amp; Inputs)'!CO14</f>
        <v>5.154961426721016</v>
      </c>
      <c r="CW14" s="94">
        <f>'Table 5 (Benchmark &amp; Inputs)'!CP14</f>
        <v>7.6915725575246574</v>
      </c>
      <c r="CX14" s="94">
        <f>'Table 5 (Benchmark &amp; Inputs)'!CQ14</f>
        <v>6.3920184449286195</v>
      </c>
      <c r="CY14" s="94">
        <f>'Table 5 (Benchmark &amp; Inputs)'!CR14</f>
        <v>7.0767816450888255</v>
      </c>
      <c r="CZ14" s="94">
        <f>'Table 5 (Benchmark &amp; Inputs)'!CS14</f>
        <v>5.4730290729482327</v>
      </c>
      <c r="DA14" s="94">
        <f>'Table 5 (Benchmark &amp; Inputs)'!CT14</f>
        <v>6.553086823807865</v>
      </c>
      <c r="DB14" s="94">
        <f>'Table 5 (Benchmark &amp; Inputs)'!CU14</f>
        <v>7.103631586284159</v>
      </c>
      <c r="DC14" s="94">
        <f>'Table 5 (Benchmark &amp; Inputs)'!CV14</f>
        <v>5.9597283954932747</v>
      </c>
      <c r="DD14" s="94">
        <f>'Table 5 (Benchmark &amp; Inputs)'!CW14</f>
        <v>6.1805670421643244</v>
      </c>
      <c r="DE14" s="94">
        <f>'Table 5 (Benchmark &amp; Inputs)'!CX14</f>
        <v>5.7905098282586147</v>
      </c>
      <c r="DF14" s="94">
        <f>'Table 5 (Benchmark &amp; Inputs)'!CY14</f>
        <v>8.2148321761985912</v>
      </c>
      <c r="DG14" s="94">
        <f>'Table 5 (Benchmark &amp; Inputs)'!CZ14</f>
        <v>10.503821429160437</v>
      </c>
      <c r="DH14" s="94">
        <f>'Table 5 (Benchmark &amp; Inputs)'!DA14</f>
        <v>10.718182791650479</v>
      </c>
      <c r="DI14" s="94">
        <f>'Table 5 (Benchmark &amp; Inputs)'!DB14</f>
        <v>9.4800798025891648</v>
      </c>
      <c r="DJ14" s="94">
        <f>'Table 5 (Benchmark &amp; Inputs)'!DC14</f>
        <v>8.2486880110718754</v>
      </c>
      <c r="DK14" s="94">
        <f>'Table 5 (Benchmark &amp; Inputs)'!DD14</f>
        <v>6.0752583283906398</v>
      </c>
      <c r="DL14" s="181">
        <f>'Table 5 (Benchmark &amp; Inputs)'!DE14</f>
        <v>6.5096283595476585</v>
      </c>
      <c r="DM14" s="94">
        <f>'Table 5 (Benchmark &amp; Inputs)'!DF14</f>
        <v>6.9490232664810234</v>
      </c>
      <c r="DN14" s="94">
        <f>'Table 5 (Benchmark &amp; Inputs)'!DG14</f>
        <v>5.5367336517517867</v>
      </c>
      <c r="DO14" s="94">
        <f>'Table 5 (Benchmark &amp; Inputs)'!DH14</f>
        <v>6.1879916429648265</v>
      </c>
      <c r="DP14" s="94">
        <f>'Table 5 (Benchmark &amp; Inputs)'!DI14</f>
        <v>5.1109183551312869</v>
      </c>
      <c r="DQ14" s="94">
        <f>'Table 5 (Benchmark &amp; Inputs)'!DJ14</f>
        <v>5.7863588055800657</v>
      </c>
      <c r="DR14" s="94">
        <f>'Table 5 (Benchmark &amp; Inputs)'!DK14</f>
        <v>6.1073171792356069</v>
      </c>
      <c r="DS14" s="94">
        <f>'Table 5 (Benchmark &amp; Inputs)'!DL14</f>
        <v>5.1388055220915145</v>
      </c>
      <c r="DT14" s="94">
        <f>'Table 5 (Benchmark &amp; Inputs)'!DM14</f>
        <v>4.5765692198842238</v>
      </c>
      <c r="DU14" s="94">
        <f>'Table 5 (Benchmark &amp; Inputs)'!DN14</f>
        <v>3.5472884217403085</v>
      </c>
      <c r="DV14" s="276">
        <f>'Table 5 (Benchmark &amp; Inputs)'!DO14</f>
        <v>4.3834523076315479</v>
      </c>
      <c r="DW14" s="276">
        <f>'Table 5 (Benchmark &amp; Inputs)'!DP14</f>
        <v>5.8009970185251607</v>
      </c>
      <c r="DX14" s="276">
        <f>'Table 5 (Benchmark &amp; Inputs)'!DQ14</f>
        <v>7.4047439920803049</v>
      </c>
      <c r="DY14" s="144"/>
      <c r="DZ14" s="77"/>
      <c r="EA14" s="77"/>
      <c r="EB14" s="77"/>
    </row>
    <row r="15" spans="1:132" s="6" customFormat="1" x14ac:dyDescent="0.25">
      <c r="A15" s="428"/>
      <c r="B15" s="6" t="s">
        <v>118</v>
      </c>
      <c r="C15" s="57" t="s">
        <v>155</v>
      </c>
      <c r="D15" s="52" t="s">
        <v>136</v>
      </c>
      <c r="E15" s="52" t="s">
        <v>185</v>
      </c>
      <c r="F15" s="175">
        <f>'Table 6 (Correlations, Weights)'!AA30</f>
        <v>0.19493976701702154</v>
      </c>
      <c r="G15" s="6" t="s">
        <v>142</v>
      </c>
      <c r="H15" s="6" t="s">
        <v>147</v>
      </c>
      <c r="I15" s="6" t="s">
        <v>152</v>
      </c>
      <c r="J15" s="6">
        <v>35620</v>
      </c>
      <c r="K15" s="49">
        <v>25658</v>
      </c>
      <c r="L15" s="50">
        <v>43276.67083333333</v>
      </c>
      <c r="M15" s="93"/>
      <c r="N15" s="93"/>
      <c r="O15" s="93"/>
      <c r="P15" s="93"/>
      <c r="Q15" s="93"/>
      <c r="R15" s="93"/>
      <c r="S15" s="93"/>
      <c r="T15" s="96">
        <f>'Table 5 (Benchmark &amp; Inputs)'!N15</f>
        <v>0</v>
      </c>
      <c r="U15" s="96">
        <f>'Table 5 (Benchmark &amp; Inputs)'!O15</f>
        <v>0</v>
      </c>
      <c r="V15" s="96">
        <f>'Table 5 (Benchmark &amp; Inputs)'!P15</f>
        <v>0</v>
      </c>
      <c r="W15" s="96">
        <f>'Table 5 (Benchmark &amp; Inputs)'!P15</f>
        <v>0</v>
      </c>
      <c r="X15" s="96">
        <f>'Table 5 (Benchmark &amp; Inputs)'!Q15</f>
        <v>-0.64963754478472346</v>
      </c>
      <c r="Y15" s="96">
        <f>'Table 5 (Benchmark &amp; Inputs)'!R15</f>
        <v>0.1719520967308823</v>
      </c>
      <c r="Z15" s="96">
        <f>'Table 5 (Benchmark &amp; Inputs)'!S15</f>
        <v>6.7421831955782482E-2</v>
      </c>
      <c r="AA15" s="96">
        <f>'Table 5 (Benchmark &amp; Inputs)'!T15</f>
        <v>8.9403719766682779E-2</v>
      </c>
      <c r="AB15" s="96">
        <f>'Table 5 (Benchmark &amp; Inputs)'!U15</f>
        <v>-0.30406620144482482</v>
      </c>
      <c r="AC15" s="96">
        <f>'Table 5 (Benchmark &amp; Inputs)'!V15</f>
        <v>-0.32999099523769482</v>
      </c>
      <c r="AD15" s="96">
        <f>'Table 5 (Benchmark &amp; Inputs)'!W15</f>
        <v>-0.54613334671700198</v>
      </c>
      <c r="AE15" s="96">
        <f>'Table 5 (Benchmark &amp; Inputs)'!X15</f>
        <v>-0.22869323169298938</v>
      </c>
      <c r="AF15" s="96">
        <f>'Table 5 (Benchmark &amp; Inputs)'!Y15</f>
        <v>0.26371117027668678</v>
      </c>
      <c r="AG15" s="96">
        <f>'Table 5 (Benchmark &amp; Inputs)'!Z15</f>
        <v>0.68043531806325297</v>
      </c>
      <c r="AH15" s="96">
        <f>'Table 5 (Benchmark &amp; Inputs)'!AA15</f>
        <v>1.1213536373991957</v>
      </c>
      <c r="AI15" s="96">
        <f>'Table 5 (Benchmark &amp; Inputs)'!AB15</f>
        <v>0.9774243614170014</v>
      </c>
      <c r="AJ15" s="104">
        <f>'Table 5 (Benchmark &amp; Inputs)'!AC15</f>
        <v>-7.5222679396387881E-2</v>
      </c>
      <c r="AK15" s="96">
        <f>'Table 5 (Benchmark &amp; Inputs)'!AD15</f>
        <v>-0.82551836205769602</v>
      </c>
      <c r="AL15" s="96">
        <f>'Table 5 (Benchmark &amp; Inputs)'!AE15</f>
        <v>-1.8680358770438028</v>
      </c>
      <c r="AM15" s="322">
        <f>'Table 5 (Benchmark &amp; Inputs)'!AF15</f>
        <v>-2.4893526149509722</v>
      </c>
      <c r="AN15" s="96">
        <f>'Table 5 (Benchmark &amp; Inputs)'!AG15</f>
        <v>-1.9013496920337258</v>
      </c>
      <c r="AO15" s="96">
        <f>'Table 5 (Benchmark &amp; Inputs)'!AH15</f>
        <v>-0.22360027704669527</v>
      </c>
      <c r="AP15" s="96">
        <f>'Table 5 (Benchmark &amp; Inputs)'!AI15</f>
        <v>1.5015848251396855</v>
      </c>
      <c r="AQ15" s="96">
        <f>'Table 5 (Benchmark &amp; Inputs)'!AJ15</f>
        <v>2.9684479644695592</v>
      </c>
      <c r="AR15" s="96">
        <f>'Table 5 (Benchmark &amp; Inputs)'!AK15</f>
        <v>3.7813624484681583</v>
      </c>
      <c r="AS15" s="96">
        <f>'Table 5 (Benchmark &amp; Inputs)'!AL15</f>
        <v>2.1189334942027269</v>
      </c>
      <c r="AT15" s="96">
        <f>'Table 5 (Benchmark &amp; Inputs)'!AM15</f>
        <v>1.700309740717763</v>
      </c>
      <c r="AU15" s="96">
        <f>'Table 5 (Benchmark &amp; Inputs)'!AN15</f>
        <v>1.1272676353878575</v>
      </c>
      <c r="AV15" s="96">
        <f>'Table 5 (Benchmark &amp; Inputs)'!AO15</f>
        <v>0.99567246995644931</v>
      </c>
      <c r="AW15" s="96">
        <f>'Table 5 (Benchmark &amp; Inputs)'!AP15</f>
        <v>2.0577392088428894</v>
      </c>
      <c r="AX15" s="96">
        <f>'Table 5 (Benchmark &amp; Inputs)'!AQ15</f>
        <v>3.2348953958069928</v>
      </c>
      <c r="AY15" s="96">
        <f>'Table 5 (Benchmark &amp; Inputs)'!AR15</f>
        <v>4.6725995065982469</v>
      </c>
      <c r="AZ15" s="96">
        <f>'Table 5 (Benchmark &amp; Inputs)'!AS15</f>
        <v>5.3961788624372291</v>
      </c>
      <c r="BA15" s="96">
        <f>'Table 5 (Benchmark &amp; Inputs)'!AT15</f>
        <v>6.9324003940035714</v>
      </c>
      <c r="BB15" s="96">
        <f>'Table 5 (Benchmark &amp; Inputs)'!AU15</f>
        <v>7.1632444159655693</v>
      </c>
      <c r="BC15" s="96">
        <f>'Table 5 (Benchmark &amp; Inputs)'!AV15</f>
        <v>7.1602282701304194</v>
      </c>
      <c r="BD15" s="96">
        <f>'Table 5 (Benchmark &amp; Inputs)'!AW15</f>
        <v>8.5366607534705867</v>
      </c>
      <c r="BE15" s="96">
        <f>'Table 5 (Benchmark &amp; Inputs)'!AX15</f>
        <v>9.8764950442332271</v>
      </c>
      <c r="BF15" s="96">
        <f>'Table 5 (Benchmark &amp; Inputs)'!AY15</f>
        <v>10.702394659109061</v>
      </c>
      <c r="BG15" s="96">
        <f>'Table 5 (Benchmark &amp; Inputs)'!AZ15</f>
        <v>12.813591767573998</v>
      </c>
      <c r="BH15" s="96">
        <f>'Table 5 (Benchmark &amp; Inputs)'!BA15</f>
        <v>13.641624480279546</v>
      </c>
      <c r="BI15" s="96">
        <f>'Table 5 (Benchmark &amp; Inputs)'!BB15</f>
        <v>11.862601237754195</v>
      </c>
      <c r="BJ15" s="96">
        <f>'Table 5 (Benchmark &amp; Inputs)'!BC15</f>
        <v>11.766493519926954</v>
      </c>
      <c r="BK15" s="96">
        <f>'Table 5 (Benchmark &amp; Inputs)'!BD15</f>
        <v>11.448486510038149</v>
      </c>
      <c r="BL15" s="96">
        <f>'Table 5 (Benchmark &amp; Inputs)'!BE15</f>
        <v>11.026700196372127</v>
      </c>
      <c r="BM15" s="96">
        <f>'Table 5 (Benchmark &amp; Inputs)'!BF15</f>
        <v>13.676645457543115</v>
      </c>
      <c r="BN15" s="96">
        <f>'Table 5 (Benchmark &amp; Inputs)'!BG15</f>
        <v>15.972162787640606</v>
      </c>
      <c r="BO15" s="96">
        <f>'Table 5 (Benchmark &amp; Inputs)'!BH15</f>
        <v>16.594876756918918</v>
      </c>
      <c r="BP15" s="96">
        <f>'Table 5 (Benchmark &amp; Inputs)'!BI15</f>
        <v>17.895026127772365</v>
      </c>
      <c r="BQ15" s="96">
        <f>'Table 5 (Benchmark &amp; Inputs)'!BJ15</f>
        <v>17.243118592299609</v>
      </c>
      <c r="BR15" s="96">
        <f>'Table 5 (Benchmark &amp; Inputs)'!BK15</f>
        <v>16.744077364492185</v>
      </c>
      <c r="BS15" s="96">
        <f>'Table 5 (Benchmark &amp; Inputs)'!BL15</f>
        <v>16.218193375955863</v>
      </c>
      <c r="BT15" s="96">
        <f>'Table 5 (Benchmark &amp; Inputs)'!BM15</f>
        <v>15.103774004460108</v>
      </c>
      <c r="BU15" s="96">
        <f>'Table 5 (Benchmark &amp; Inputs)'!BN15</f>
        <v>14.809691539721189</v>
      </c>
      <c r="BV15" s="96">
        <f>'Table 5 (Benchmark &amp; Inputs)'!BO15</f>
        <v>13.234075469112483</v>
      </c>
      <c r="BW15" s="96">
        <f>'Table 5 (Benchmark &amp; Inputs)'!BP15</f>
        <v>12.705766688329931</v>
      </c>
      <c r="BX15" s="96">
        <f>'Table 5 (Benchmark &amp; Inputs)'!BQ15</f>
        <v>12.818528704181626</v>
      </c>
      <c r="BY15" s="96">
        <f>'Table 5 (Benchmark &amp; Inputs)'!BR15</f>
        <v>12.896984980367218</v>
      </c>
      <c r="BZ15" s="96">
        <f>'Table 5 (Benchmark &amp; Inputs)'!BS15</f>
        <v>14.640303318198738</v>
      </c>
      <c r="CA15" s="96">
        <f>'Table 5 (Benchmark &amp; Inputs)'!BT15</f>
        <v>15.54832362968703</v>
      </c>
      <c r="CB15" s="96">
        <f>'Table 5 (Benchmark &amp; Inputs)'!BU15</f>
        <v>15.732153695778656</v>
      </c>
      <c r="CC15" s="96">
        <f>'Table 5 (Benchmark &amp; Inputs)'!BV15</f>
        <v>14.877222470980852</v>
      </c>
      <c r="CD15" s="96">
        <f>'Table 5 (Benchmark &amp; Inputs)'!BW15</f>
        <v>11.445015341006156</v>
      </c>
      <c r="CE15" s="96">
        <f>'Table 5 (Benchmark &amp; Inputs)'!BX15</f>
        <v>8.4396205209943282</v>
      </c>
      <c r="CF15" s="96">
        <f>'Table 5 (Benchmark &amp; Inputs)'!BY15</f>
        <v>5.3337672599976349</v>
      </c>
      <c r="CG15" s="96">
        <f>'Table 5 (Benchmark &amp; Inputs)'!BZ15</f>
        <v>2.8551273345432708</v>
      </c>
      <c r="CH15" s="96">
        <f>'Table 5 (Benchmark &amp; Inputs)'!CA15</f>
        <v>1.9452150674971513</v>
      </c>
      <c r="CI15" s="96">
        <f>'Table 5 (Benchmark &amp; Inputs)'!CB15</f>
        <v>0.78055586169150781</v>
      </c>
      <c r="CJ15" s="96">
        <f>'Table 5 (Benchmark &amp; Inputs)'!CC15</f>
        <v>3.305387092721556E-2</v>
      </c>
      <c r="CK15" s="96">
        <f>'Table 5 (Benchmark &amp; Inputs)'!CD15</f>
        <v>-1.1696384754506211</v>
      </c>
      <c r="CL15" s="96">
        <f>'Table 5 (Benchmark &amp; Inputs)'!CE15</f>
        <v>-2.6977542051209911</v>
      </c>
      <c r="CM15" s="96">
        <f>'Table 5 (Benchmark &amp; Inputs)'!CF15</f>
        <v>-3.7525306837881773</v>
      </c>
      <c r="CN15" s="96">
        <f>'Table 5 (Benchmark &amp; Inputs)'!CG15</f>
        <v>-7.0470841342927155</v>
      </c>
      <c r="CO15" s="96">
        <f>'Table 5 (Benchmark &amp; Inputs)'!CH15</f>
        <v>-10.126808011788825</v>
      </c>
      <c r="CP15" s="96">
        <f>'Table 5 (Benchmark &amp; Inputs)'!CI15</f>
        <v>-12.932728994110306</v>
      </c>
      <c r="CQ15" s="96">
        <f>'Table 5 (Benchmark &amp; Inputs)'!CJ15</f>
        <v>-15.060674305832869</v>
      </c>
      <c r="CR15" s="96">
        <f>'Table 5 (Benchmark &amp; Inputs)'!CK15</f>
        <v>-12.731268827809883</v>
      </c>
      <c r="CS15" s="96">
        <f>'Table 5 (Benchmark &amp; Inputs)'!CL15</f>
        <v>-8.4276475237311299</v>
      </c>
      <c r="CT15" s="96">
        <f>'Table 5 (Benchmark &amp; Inputs)'!CM15</f>
        <v>-3.3722543432188488</v>
      </c>
      <c r="CU15" s="96">
        <f>'Table 5 (Benchmark &amp; Inputs)'!CN15</f>
        <v>0.99227017874045176</v>
      </c>
      <c r="CV15" s="96">
        <f>'Table 5 (Benchmark &amp; Inputs)'!CO15</f>
        <v>3.1088037575115166</v>
      </c>
      <c r="CW15" s="96">
        <f>'Table 5 (Benchmark &amp; Inputs)'!CP15</f>
        <v>2.302063486447512</v>
      </c>
      <c r="CX15" s="96">
        <f>'Table 5 (Benchmark &amp; Inputs)'!CQ15</f>
        <v>0.78074378583607806</v>
      </c>
      <c r="CY15" s="96">
        <f>'Table 5 (Benchmark &amp; Inputs)'!CR15</f>
        <v>-0.7841641182433402</v>
      </c>
      <c r="CZ15" s="96">
        <f>'Table 5 (Benchmark &amp; Inputs)'!CS15</f>
        <v>-3.5413442965730466</v>
      </c>
      <c r="DA15" s="96">
        <f>'Table 5 (Benchmark &amp; Inputs)'!CT15</f>
        <v>-4.052343669774702</v>
      </c>
      <c r="DB15" s="96">
        <f>'Table 5 (Benchmark &amp; Inputs)'!CU15</f>
        <v>-3.6660360651693242</v>
      </c>
      <c r="DC15" s="96">
        <f>'Table 5 (Benchmark &amp; Inputs)'!CV15</f>
        <v>-2.6184445556635643</v>
      </c>
      <c r="DD15" s="96">
        <f>'Table 5 (Benchmark &amp; Inputs)'!CW15</f>
        <v>8.3713610143393014E-2</v>
      </c>
      <c r="DE15" s="96">
        <f>'Table 5 (Benchmark &amp; Inputs)'!CX15</f>
        <v>1.2028755979011148</v>
      </c>
      <c r="DF15" s="96">
        <f>'Table 5 (Benchmark &amp; Inputs)'!CY15</f>
        <v>2.4917194145616461</v>
      </c>
      <c r="DG15" s="96">
        <f>'Table 5 (Benchmark &amp; Inputs)'!CZ15</f>
        <v>3.2751683455967475</v>
      </c>
      <c r="DH15" s="96">
        <f>'Table 5 (Benchmark &amp; Inputs)'!DA15</f>
        <v>3.0505829631377162</v>
      </c>
      <c r="DI15" s="96">
        <f>'Table 5 (Benchmark &amp; Inputs)'!DB15</f>
        <v>3.6364148910933878</v>
      </c>
      <c r="DJ15" s="96">
        <f>'Table 5 (Benchmark &amp; Inputs)'!DC15</f>
        <v>2.2726958305805502</v>
      </c>
      <c r="DK15" s="96">
        <f>'Table 5 (Benchmark &amp; Inputs)'!DD15</f>
        <v>1.7020476427735072</v>
      </c>
      <c r="DL15" s="182">
        <f>'Table 5 (Benchmark &amp; Inputs)'!DE15</f>
        <v>0.99980187890913241</v>
      </c>
      <c r="DM15" s="96">
        <f>'Table 5 (Benchmark &amp; Inputs)'!DF15</f>
        <v>0.36301078350098376</v>
      </c>
      <c r="DN15" s="96">
        <f>'Table 5 (Benchmark &amp; Inputs)'!DG15</f>
        <v>0.68374741258980409</v>
      </c>
      <c r="DO15" s="96">
        <f>'Table 5 (Benchmark &amp; Inputs)'!DH15</f>
        <v>-0.65961407089967139</v>
      </c>
      <c r="DP15" s="96">
        <f>'Table 5 (Benchmark &amp; Inputs)'!DI15</f>
        <v>-1.4859594616975116</v>
      </c>
      <c r="DQ15" s="96">
        <f>'Table 5 (Benchmark &amp; Inputs)'!DJ15</f>
        <v>-2.5049428359427459</v>
      </c>
      <c r="DR15" s="96">
        <f>'Table 5 (Benchmark &amp; Inputs)'!DK15</f>
        <v>-2.7735267679538071</v>
      </c>
      <c r="DS15" s="96">
        <f>'Table 5 (Benchmark &amp; Inputs)'!DL15</f>
        <v>-1.6181558962704874</v>
      </c>
      <c r="DT15" s="96">
        <f>'Table 5 (Benchmark &amp; Inputs)'!DM15</f>
        <v>-0.16682096502401297</v>
      </c>
      <c r="DU15" s="96">
        <f>'Table 5 (Benchmark &amp; Inputs)'!DN15</f>
        <v>1.5255465381155584</v>
      </c>
      <c r="DV15" s="144">
        <f>'Table 5 (Benchmark &amp; Inputs)'!DO15</f>
        <v>2.7601374559886285</v>
      </c>
      <c r="DW15" s="144">
        <f>'Table 5 (Benchmark &amp; Inputs)'!DP15</f>
        <v>3.7708539397403507</v>
      </c>
      <c r="DX15" s="144">
        <f>'Table 5 (Benchmark &amp; Inputs)'!DQ15</f>
        <v>4.0114814128471252</v>
      </c>
      <c r="DZ15" s="77"/>
      <c r="EA15" s="77"/>
      <c r="EB15" s="77"/>
    </row>
    <row r="16" spans="1:132" s="6" customFormat="1" x14ac:dyDescent="0.25">
      <c r="A16" s="428"/>
      <c r="B16" s="6" t="s">
        <v>119</v>
      </c>
      <c r="C16" s="57" t="s">
        <v>156</v>
      </c>
      <c r="D16" s="52" t="s">
        <v>136</v>
      </c>
      <c r="E16" s="52" t="s">
        <v>185</v>
      </c>
      <c r="F16" s="175">
        <f>'Table 6 (Correlations, Weights)'!AA30</f>
        <v>0.19493976701702154</v>
      </c>
      <c r="G16" s="6" t="s">
        <v>142</v>
      </c>
      <c r="H16" s="6" t="s">
        <v>147</v>
      </c>
      <c r="I16" s="6" t="s">
        <v>152</v>
      </c>
      <c r="J16" s="6">
        <v>31080</v>
      </c>
      <c r="K16" s="49">
        <v>25658</v>
      </c>
      <c r="L16" s="50">
        <v>43276.67083333333</v>
      </c>
      <c r="M16" s="93"/>
      <c r="N16" s="93"/>
      <c r="O16" s="93"/>
      <c r="P16" s="93"/>
      <c r="Q16" s="93"/>
      <c r="R16" s="93"/>
      <c r="S16" s="93"/>
      <c r="T16" s="96">
        <f>'Table 5 (Benchmark &amp; Inputs)'!N16</f>
        <v>0</v>
      </c>
      <c r="U16" s="96">
        <f>'Table 5 (Benchmark &amp; Inputs)'!O16</f>
        <v>0</v>
      </c>
      <c r="V16" s="96">
        <f>'Table 5 (Benchmark &amp; Inputs)'!P16</f>
        <v>0</v>
      </c>
      <c r="W16" s="96">
        <f>'Table 5 (Benchmark &amp; Inputs)'!P16</f>
        <v>0</v>
      </c>
      <c r="X16" s="96">
        <f>'Table 5 (Benchmark &amp; Inputs)'!Q16</f>
        <v>-1.8039183844225894</v>
      </c>
      <c r="Y16" s="96">
        <f>'Table 5 (Benchmark &amp; Inputs)'!R16</f>
        <v>-2.0760411396195715</v>
      </c>
      <c r="Z16" s="96">
        <f>'Table 5 (Benchmark &amp; Inputs)'!S16</f>
        <v>-2.0262094341997559</v>
      </c>
      <c r="AA16" s="96">
        <f>'Table 5 (Benchmark &amp; Inputs)'!T16</f>
        <v>-1.9017113743014065</v>
      </c>
      <c r="AB16" s="96">
        <f>'Table 5 (Benchmark &amp; Inputs)'!U16</f>
        <v>-2.7155544507266232</v>
      </c>
      <c r="AC16" s="96">
        <f>'Table 5 (Benchmark &amp; Inputs)'!V16</f>
        <v>-3.8435508987993616</v>
      </c>
      <c r="AD16" s="96">
        <f>'Table 5 (Benchmark &amp; Inputs)'!W16</f>
        <v>-5.0165418999885611</v>
      </c>
      <c r="AE16" s="96">
        <f>'Table 5 (Benchmark &amp; Inputs)'!X16</f>
        <v>-6.2642454821016695</v>
      </c>
      <c r="AF16" s="96">
        <f>'Table 5 (Benchmark &amp; Inputs)'!Y16</f>
        <v>-6.9005946991469713</v>
      </c>
      <c r="AG16" s="96">
        <f>'Table 5 (Benchmark &amp; Inputs)'!Z16</f>
        <v>-6.9583270634132752</v>
      </c>
      <c r="AH16" s="96">
        <f>'Table 5 (Benchmark &amp; Inputs)'!AA16</f>
        <v>-7.4753972377661917</v>
      </c>
      <c r="AI16" s="96">
        <f>'Table 5 (Benchmark &amp; Inputs)'!AB16</f>
        <v>-7.8572097192669901</v>
      </c>
      <c r="AJ16" s="104">
        <f>'Table 5 (Benchmark &amp; Inputs)'!AC16</f>
        <v>-8.494907794738312</v>
      </c>
      <c r="AK16" s="96">
        <f>'Table 5 (Benchmark &amp; Inputs)'!AD16</f>
        <v>-9.261975698810609</v>
      </c>
      <c r="AL16" s="96">
        <f>'Table 5 (Benchmark &amp; Inputs)'!AE16</f>
        <v>-8.3868303133381552</v>
      </c>
      <c r="AM16" s="322">
        <f>'Table 5 (Benchmark &amp; Inputs)'!AF16</f>
        <v>-6.6575539546457865</v>
      </c>
      <c r="AN16" s="96">
        <f>'Table 5 (Benchmark &amp; Inputs)'!AG16</f>
        <v>-4.0866621755117043</v>
      </c>
      <c r="AO16" s="96">
        <f>'Table 5 (Benchmark &amp; Inputs)'!AH16</f>
        <v>-1.2865492559141174</v>
      </c>
      <c r="AP16" s="96">
        <f>'Table 5 (Benchmark &amp; Inputs)'!AI16</f>
        <v>-0.42154819442240132</v>
      </c>
      <c r="AQ16" s="96">
        <f>'Table 5 (Benchmark &amp; Inputs)'!AJ16</f>
        <v>-0.82969607592304273</v>
      </c>
      <c r="AR16" s="96">
        <f>'Table 5 (Benchmark &amp; Inputs)'!AK16</f>
        <v>-1.7306195916499427</v>
      </c>
      <c r="AS16" s="96">
        <f>'Table 5 (Benchmark &amp; Inputs)'!AL16</f>
        <v>-2.7545698329348465</v>
      </c>
      <c r="AT16" s="96">
        <f>'Table 5 (Benchmark &amp; Inputs)'!AM16</f>
        <v>-2.4121329566367509</v>
      </c>
      <c r="AU16" s="96">
        <f>'Table 5 (Benchmark &amp; Inputs)'!AN16</f>
        <v>-0.97568452894170732</v>
      </c>
      <c r="AV16" s="96">
        <f>'Table 5 (Benchmark &amp; Inputs)'!AO16</f>
        <v>0.76029867147241648</v>
      </c>
      <c r="AW16" s="96">
        <f>'Table 5 (Benchmark &amp; Inputs)'!AP16</f>
        <v>3.0304163781624673</v>
      </c>
      <c r="AX16" s="96">
        <f>'Table 5 (Benchmark &amp; Inputs)'!AQ16</f>
        <v>5.2608087362340799</v>
      </c>
      <c r="AY16" s="96">
        <f>'Table 5 (Benchmark &amp; Inputs)'!AR16</f>
        <v>7.0229955062787255</v>
      </c>
      <c r="AZ16" s="96">
        <f>'Table 5 (Benchmark &amp; Inputs)'!AS16</f>
        <v>8.4306833244473687</v>
      </c>
      <c r="BA16" s="96">
        <f>'Table 5 (Benchmark &amp; Inputs)'!AT16</f>
        <v>8.9580344572464305</v>
      </c>
      <c r="BB16" s="96">
        <f>'Table 5 (Benchmark &amp; Inputs)'!AU16</f>
        <v>8.6116789829282467</v>
      </c>
      <c r="BC16" s="96">
        <f>'Table 5 (Benchmark &amp; Inputs)'!AV16</f>
        <v>7.7981657228005359</v>
      </c>
      <c r="BD16" s="96">
        <f>'Table 5 (Benchmark &amp; Inputs)'!AW16</f>
        <v>6.7575008337821405</v>
      </c>
      <c r="BE16" s="96">
        <f>'Table 5 (Benchmark &amp; Inputs)'!AX16</f>
        <v>6.3847240416170568</v>
      </c>
      <c r="BF16" s="96">
        <f>'Table 5 (Benchmark &amp; Inputs)'!AY16</f>
        <v>5.7563697585021147</v>
      </c>
      <c r="BG16" s="96">
        <f>'Table 5 (Benchmark &amp; Inputs)'!AZ16</f>
        <v>6.2852214382780307</v>
      </c>
      <c r="BH16" s="96">
        <f>'Table 5 (Benchmark &amp; Inputs)'!BA16</f>
        <v>9.21036754446237</v>
      </c>
      <c r="BI16" s="96">
        <f>'Table 5 (Benchmark &amp; Inputs)'!BB16</f>
        <v>12.150221846936509</v>
      </c>
      <c r="BJ16" s="96">
        <f>'Table 5 (Benchmark &amp; Inputs)'!BC16</f>
        <v>16.874492727800227</v>
      </c>
      <c r="BK16" s="96">
        <f>'Table 5 (Benchmark &amp; Inputs)'!BD16</f>
        <v>20.41603878425785</v>
      </c>
      <c r="BL16" s="96">
        <f>'Table 5 (Benchmark &amp; Inputs)'!BE16</f>
        <v>19.962328006124665</v>
      </c>
      <c r="BM16" s="96">
        <f>'Table 5 (Benchmark &amp; Inputs)'!BF16</f>
        <v>19.263849000091181</v>
      </c>
      <c r="BN16" s="96">
        <f>'Table 5 (Benchmark &amp; Inputs)'!BG16</f>
        <v>17.808070776778656</v>
      </c>
      <c r="BO16" s="96">
        <f>'Table 5 (Benchmark &amp; Inputs)'!BH16</f>
        <v>16.922945983374348</v>
      </c>
      <c r="BP16" s="96">
        <f>'Table 5 (Benchmark &amp; Inputs)'!BI16</f>
        <v>17.62553750352868</v>
      </c>
      <c r="BQ16" s="96">
        <f>'Table 5 (Benchmark &amp; Inputs)'!BJ16</f>
        <v>18.118734707349496</v>
      </c>
      <c r="BR16" s="96">
        <f>'Table 5 (Benchmark &amp; Inputs)'!BK16</f>
        <v>17.700554954066234</v>
      </c>
      <c r="BS16" s="96">
        <f>'Table 5 (Benchmark &amp; Inputs)'!BL16</f>
        <v>16.981649941982305</v>
      </c>
      <c r="BT16" s="96">
        <f>'Table 5 (Benchmark &amp; Inputs)'!BM16</f>
        <v>17.444580017766949</v>
      </c>
      <c r="BU16" s="96">
        <f>'Table 5 (Benchmark &amp; Inputs)'!BN16</f>
        <v>18.571001272191999</v>
      </c>
      <c r="BV16" s="96">
        <f>'Table 5 (Benchmark &amp; Inputs)'!BO16</f>
        <v>21.398061585958636</v>
      </c>
      <c r="BW16" s="96">
        <f>'Table 5 (Benchmark &amp; Inputs)'!BP16</f>
        <v>26.18320154021815</v>
      </c>
      <c r="BX16" s="96">
        <f>'Table 5 (Benchmark &amp; Inputs)'!BQ16</f>
        <v>28.388544563316248</v>
      </c>
      <c r="BY16" s="96">
        <f>'Table 5 (Benchmark &amp; Inputs)'!BR16</f>
        <v>29.510569273682226</v>
      </c>
      <c r="BZ16" s="96">
        <f>'Table 5 (Benchmark &amp; Inputs)'!BS16</f>
        <v>29.27102497187223</v>
      </c>
      <c r="CA16" s="96">
        <f>'Table 5 (Benchmark &amp; Inputs)'!BT16</f>
        <v>26.263883836365331</v>
      </c>
      <c r="CB16" s="96">
        <f>'Table 5 (Benchmark &amp; Inputs)'!BU16</f>
        <v>25.305289002019006</v>
      </c>
      <c r="CC16" s="96">
        <f>'Table 5 (Benchmark &amp; Inputs)'!BV16</f>
        <v>24.397583017215936</v>
      </c>
      <c r="CD16" s="96">
        <f>'Table 5 (Benchmark &amp; Inputs)'!BW16</f>
        <v>22.235581364828739</v>
      </c>
      <c r="CE16" s="96">
        <f>'Table 5 (Benchmark &amp; Inputs)'!BX16</f>
        <v>19.587819262492605</v>
      </c>
      <c r="CF16" s="96">
        <f>'Table 5 (Benchmark &amp; Inputs)'!BY16</f>
        <v>14.476090831637809</v>
      </c>
      <c r="CG16" s="96">
        <f>'Table 5 (Benchmark &amp; Inputs)'!BZ16</f>
        <v>8.5131148195839206</v>
      </c>
      <c r="CH16" s="96">
        <f>'Table 5 (Benchmark &amp; Inputs)'!CA16</f>
        <v>3.3964731074610794</v>
      </c>
      <c r="CI16" s="96">
        <f>'Table 5 (Benchmark &amp; Inputs)'!CB16</f>
        <v>-0.95953816390748092</v>
      </c>
      <c r="CJ16" s="96">
        <f>'Table 5 (Benchmark &amp; Inputs)'!CC16</f>
        <v>-3.950612068559975</v>
      </c>
      <c r="CK16" s="96">
        <f>'Table 5 (Benchmark &amp; Inputs)'!CD16</f>
        <v>-6.4314954211970381</v>
      </c>
      <c r="CL16" s="96">
        <f>'Table 5 (Benchmark &amp; Inputs)'!CE16</f>
        <v>-9.4172638746363777</v>
      </c>
      <c r="CM16" s="96">
        <f>'Table 5 (Benchmark &amp; Inputs)'!CF16</f>
        <v>-12.990780570837671</v>
      </c>
      <c r="CN16" s="96">
        <f>'Table 5 (Benchmark &amp; Inputs)'!CG16</f>
        <v>-17.132939751430193</v>
      </c>
      <c r="CO16" s="96">
        <f>'Table 5 (Benchmark &amp; Inputs)'!CH16</f>
        <v>-20.604005598267563</v>
      </c>
      <c r="CP16" s="96">
        <f>'Table 5 (Benchmark &amp; Inputs)'!CI16</f>
        <v>-23.30848178692624</v>
      </c>
      <c r="CQ16" s="96">
        <f>'Table 5 (Benchmark &amp; Inputs)'!CJ16</f>
        <v>-24.137066909011793</v>
      </c>
      <c r="CR16" s="96">
        <f>'Table 5 (Benchmark &amp; Inputs)'!CK16</f>
        <v>-22.38896625321938</v>
      </c>
      <c r="CS16" s="96">
        <f>'Table 5 (Benchmark &amp; Inputs)'!CL16</f>
        <v>-19.254814299951818</v>
      </c>
      <c r="CT16" s="96">
        <f>'Table 5 (Benchmark &amp; Inputs)'!CM16</f>
        <v>-14.073743723979486</v>
      </c>
      <c r="CU16" s="96">
        <f>'Table 5 (Benchmark &amp; Inputs)'!CN16</f>
        <v>-8.4961345516817843</v>
      </c>
      <c r="CV16" s="96">
        <f>'Table 5 (Benchmark &amp; Inputs)'!CO16</f>
        <v>-4.5095954732329222</v>
      </c>
      <c r="CW16" s="96">
        <f>'Table 5 (Benchmark &amp; Inputs)'!CP16</f>
        <v>-1.9403574753168784</v>
      </c>
      <c r="CX16" s="96">
        <f>'Table 5 (Benchmark &amp; Inputs)'!CQ16</f>
        <v>-1.0738094659949273</v>
      </c>
      <c r="CY16" s="96">
        <f>'Table 5 (Benchmark &amp; Inputs)'!CR16</f>
        <v>-1.167678197244207</v>
      </c>
      <c r="CZ16" s="96">
        <f>'Table 5 (Benchmark &amp; Inputs)'!CS16</f>
        <v>-1.1335396589995681</v>
      </c>
      <c r="DA16" s="96">
        <f>'Table 5 (Benchmark &amp; Inputs)'!CT16</f>
        <v>-0.52995823408172271</v>
      </c>
      <c r="DB16" s="96">
        <f>'Table 5 (Benchmark &amp; Inputs)'!CU16</f>
        <v>0.34601667693794053</v>
      </c>
      <c r="DC16" s="96">
        <f>'Table 5 (Benchmark &amp; Inputs)'!CV16</f>
        <v>1.3660661061102011</v>
      </c>
      <c r="DD16" s="96">
        <f>'Table 5 (Benchmark &amp; Inputs)'!CW16</f>
        <v>2.5933624363399224</v>
      </c>
      <c r="DE16" s="96">
        <f>'Table 5 (Benchmark &amp; Inputs)'!CX16</f>
        <v>4.075643855213392</v>
      </c>
      <c r="DF16" s="96">
        <f>'Table 5 (Benchmark &amp; Inputs)'!CY16</f>
        <v>6.1229799565609309</v>
      </c>
      <c r="DG16" s="96">
        <f>'Table 5 (Benchmark &amp; Inputs)'!CZ16</f>
        <v>9.0640285176285023</v>
      </c>
      <c r="DH16" s="96">
        <f>'Table 5 (Benchmark &amp; Inputs)'!DA16</f>
        <v>12.090010383585961</v>
      </c>
      <c r="DI16" s="96">
        <f>'Table 5 (Benchmark &amp; Inputs)'!DB16</f>
        <v>14.404458685271246</v>
      </c>
      <c r="DJ16" s="96">
        <f>'Table 5 (Benchmark &amp; Inputs)'!DC16</f>
        <v>15.224979144019645</v>
      </c>
      <c r="DK16" s="96">
        <f>'Table 5 (Benchmark &amp; Inputs)'!DD16</f>
        <v>14.047845118285803</v>
      </c>
      <c r="DL16" s="182">
        <f>'Table 5 (Benchmark &amp; Inputs)'!DE16</f>
        <v>12.112011119881348</v>
      </c>
      <c r="DM16" s="96">
        <f>'Table 5 (Benchmark &amp; Inputs)'!DF16</f>
        <v>10.151201141415688</v>
      </c>
      <c r="DN16" s="96">
        <f>'Table 5 (Benchmark &amp; Inputs)'!DG16</f>
        <v>8.8832052244671083</v>
      </c>
      <c r="DO16" s="96">
        <f>'Table 5 (Benchmark &amp; Inputs)'!DH16</f>
        <v>8.6227045514259295</v>
      </c>
      <c r="DP16" s="96">
        <f>'Table 5 (Benchmark &amp; Inputs)'!DI16</f>
        <v>8.5559101994149742</v>
      </c>
      <c r="DQ16" s="96">
        <f>'Table 5 (Benchmark &amp; Inputs)'!DJ16</f>
        <v>8.5187748189703214</v>
      </c>
      <c r="DR16" s="96">
        <f>'Table 5 (Benchmark &amp; Inputs)'!DK16</f>
        <v>8.0410799938669193</v>
      </c>
      <c r="DS16" s="96">
        <f>'Table 5 (Benchmark &amp; Inputs)'!DL16</f>
        <v>7.1643160449059478</v>
      </c>
      <c r="DT16" s="96">
        <f>'Table 5 (Benchmark &amp; Inputs)'!DM16</f>
        <v>6.5692681993815745</v>
      </c>
      <c r="DU16" s="96">
        <f>'Table 5 (Benchmark &amp; Inputs)'!DN16</f>
        <v>6.3277019786229109</v>
      </c>
      <c r="DV16" s="144">
        <f>'Table 5 (Benchmark &amp; Inputs)'!DO16</f>
        <v>6.5955678946839358</v>
      </c>
      <c r="DW16" s="144">
        <f>'Table 5 (Benchmark &amp; Inputs)'!DP16</f>
        <v>7.2290748540377257</v>
      </c>
      <c r="DX16" s="144">
        <f>'Table 5 (Benchmark &amp; Inputs)'!DQ16</f>
        <v>7.7522148935734947</v>
      </c>
      <c r="DZ16" s="77"/>
      <c r="EA16" s="77"/>
      <c r="EB16" s="77"/>
    </row>
    <row r="17" spans="1:132" s="6" customFormat="1" x14ac:dyDescent="0.25">
      <c r="A17" s="428"/>
      <c r="B17" s="6" t="s">
        <v>120</v>
      </c>
      <c r="C17" s="57" t="s">
        <v>157</v>
      </c>
      <c r="D17" s="52" t="s">
        <v>136</v>
      </c>
      <c r="E17" s="52" t="s">
        <v>185</v>
      </c>
      <c r="F17" s="175">
        <f>'Table 6 (Correlations, Weights)'!AA30</f>
        <v>0.19493976701702154</v>
      </c>
      <c r="G17" s="6" t="s">
        <v>142</v>
      </c>
      <c r="H17" s="6" t="s">
        <v>147</v>
      </c>
      <c r="I17" s="6" t="s">
        <v>152</v>
      </c>
      <c r="J17" s="6">
        <v>16980</v>
      </c>
      <c r="K17" s="49">
        <v>25658</v>
      </c>
      <c r="L17" s="50">
        <v>43276.67083333333</v>
      </c>
      <c r="M17" s="93"/>
      <c r="N17" s="93"/>
      <c r="O17" s="93"/>
      <c r="P17" s="93"/>
      <c r="Q17" s="93"/>
      <c r="R17" s="93"/>
      <c r="S17" s="93"/>
      <c r="T17" s="96">
        <f>'Table 5 (Benchmark &amp; Inputs)'!N17</f>
        <v>0</v>
      </c>
      <c r="U17" s="96">
        <f>'Table 5 (Benchmark &amp; Inputs)'!O17</f>
        <v>0</v>
      </c>
      <c r="V17" s="96">
        <f>'Table 5 (Benchmark &amp; Inputs)'!P17</f>
        <v>0</v>
      </c>
      <c r="W17" s="96">
        <f>'Table 5 (Benchmark &amp; Inputs)'!P17</f>
        <v>0</v>
      </c>
      <c r="X17" s="96">
        <f>'Table 5 (Benchmark &amp; Inputs)'!Q17</f>
        <v>11.095850473679468</v>
      </c>
      <c r="Y17" s="96">
        <f>'Table 5 (Benchmark &amp; Inputs)'!R17</f>
        <v>11.190919262499024</v>
      </c>
      <c r="Z17" s="96">
        <f>'Table 5 (Benchmark &amp; Inputs)'!S17</f>
        <v>9.1799317902078936</v>
      </c>
      <c r="AA17" s="96">
        <f>'Table 5 (Benchmark &amp; Inputs)'!T17</f>
        <v>6.9950295402951408</v>
      </c>
      <c r="AB17" s="96">
        <f>'Table 5 (Benchmark &amp; Inputs)'!U17</f>
        <v>4.8314952036084788</v>
      </c>
      <c r="AC17" s="96">
        <f>'Table 5 (Benchmark &amp; Inputs)'!V17</f>
        <v>3.1662707638785732</v>
      </c>
      <c r="AD17" s="96">
        <f>'Table 5 (Benchmark &amp; Inputs)'!W17</f>
        <v>3.3716006510404468</v>
      </c>
      <c r="AE17" s="96">
        <f>'Table 5 (Benchmark &amp; Inputs)'!X17</f>
        <v>4.167086161588391</v>
      </c>
      <c r="AF17" s="96">
        <f>'Table 5 (Benchmark &amp; Inputs)'!Y17</f>
        <v>3.6535771248289226</v>
      </c>
      <c r="AG17" s="96">
        <f>'Table 5 (Benchmark &amp; Inputs)'!Z17</f>
        <v>3.1622161850005792</v>
      </c>
      <c r="AH17" s="96">
        <f>'Table 5 (Benchmark &amp; Inputs)'!AA17</f>
        <v>2.2368814223649385</v>
      </c>
      <c r="AI17" s="96">
        <f>'Table 5 (Benchmark &amp; Inputs)'!AB17</f>
        <v>1.9426109187723972</v>
      </c>
      <c r="AJ17" s="104">
        <f>'Table 5 (Benchmark &amp; Inputs)'!AC17</f>
        <v>1.4513129434554868</v>
      </c>
      <c r="AK17" s="96">
        <f>'Table 5 (Benchmark &amp; Inputs)'!AD17</f>
        <v>2.5203982346520504</v>
      </c>
      <c r="AL17" s="96">
        <f>'Table 5 (Benchmark &amp; Inputs)'!AE17</f>
        <v>2.7876146565816882</v>
      </c>
      <c r="AM17" s="322">
        <f>'Table 5 (Benchmark &amp; Inputs)'!AF17</f>
        <v>1.8490382368900544</v>
      </c>
      <c r="AN17" s="96">
        <f>'Table 5 (Benchmark &amp; Inputs)'!AG17</f>
        <v>2.6879397822199129</v>
      </c>
      <c r="AO17" s="96">
        <f>'Table 5 (Benchmark &amp; Inputs)'!AH17</f>
        <v>2.6507641084654123</v>
      </c>
      <c r="AP17" s="96">
        <f>'Table 5 (Benchmark &amp; Inputs)'!AI17</f>
        <v>3.192563794965146</v>
      </c>
      <c r="AQ17" s="96">
        <f>'Table 5 (Benchmark &amp; Inputs)'!AJ17</f>
        <v>4.3513723496438681</v>
      </c>
      <c r="AR17" s="96">
        <f>'Table 5 (Benchmark &amp; Inputs)'!AK17</f>
        <v>3.5547022608182064</v>
      </c>
      <c r="AS17" s="96">
        <f>'Table 5 (Benchmark &amp; Inputs)'!AL17</f>
        <v>3.1125584951321263</v>
      </c>
      <c r="AT17" s="96">
        <f>'Table 5 (Benchmark &amp; Inputs)'!AM17</f>
        <v>3.1818110117873153</v>
      </c>
      <c r="AU17" s="96">
        <f>'Table 5 (Benchmark &amp; Inputs)'!AN17</f>
        <v>2.7757369156691434</v>
      </c>
      <c r="AV17" s="96">
        <f>'Table 5 (Benchmark &amp; Inputs)'!AO17</f>
        <v>3.7033680548994226</v>
      </c>
      <c r="AW17" s="96">
        <f>'Table 5 (Benchmark &amp; Inputs)'!AP17</f>
        <v>4.2573683048054347</v>
      </c>
      <c r="AX17" s="96">
        <f>'Table 5 (Benchmark &amp; Inputs)'!AQ17</f>
        <v>4.3071703569175712</v>
      </c>
      <c r="AY17" s="96">
        <f>'Table 5 (Benchmark &amp; Inputs)'!AR17</f>
        <v>4.6266671770446726</v>
      </c>
      <c r="AZ17" s="96">
        <f>'Table 5 (Benchmark &amp; Inputs)'!AS17</f>
        <v>4.5492753498203982</v>
      </c>
      <c r="BA17" s="96">
        <f>'Table 5 (Benchmark &amp; Inputs)'!AT17</f>
        <v>4.2351630843433989</v>
      </c>
      <c r="BB17" s="96">
        <f>'Table 5 (Benchmark &amp; Inputs)'!AU17</f>
        <v>3.7960188451680801</v>
      </c>
      <c r="BC17" s="96">
        <f>'Table 5 (Benchmark &amp; Inputs)'!AV17</f>
        <v>3.213543498360258</v>
      </c>
      <c r="BD17" s="96">
        <f>'Table 5 (Benchmark &amp; Inputs)'!AW17</f>
        <v>3.297192439113573</v>
      </c>
      <c r="BE17" s="96">
        <f>'Table 5 (Benchmark &amp; Inputs)'!AX17</f>
        <v>2.6453119438040429</v>
      </c>
      <c r="BF17" s="96">
        <f>'Table 5 (Benchmark &amp; Inputs)'!AY17</f>
        <v>3.0228562967735781</v>
      </c>
      <c r="BG17" s="96">
        <f>'Table 5 (Benchmark &amp; Inputs)'!AZ17</f>
        <v>4.1028976777897883</v>
      </c>
      <c r="BH17" s="96">
        <f>'Table 5 (Benchmark &amp; Inputs)'!BA17</f>
        <v>3.547915790127524</v>
      </c>
      <c r="BI17" s="96">
        <f>'Table 5 (Benchmark &amp; Inputs)'!BB17</f>
        <v>6.0940749886333947</v>
      </c>
      <c r="BJ17" s="96">
        <f>'Table 5 (Benchmark &amp; Inputs)'!BC17</f>
        <v>7.19433599258433</v>
      </c>
      <c r="BK17" s="96">
        <f>'Table 5 (Benchmark &amp; Inputs)'!BD17</f>
        <v>8.8414601980361383</v>
      </c>
      <c r="BL17" s="96">
        <f>'Table 5 (Benchmark &amp; Inputs)'!BE17</f>
        <v>11.042012204975633</v>
      </c>
      <c r="BM17" s="96">
        <f>'Table 5 (Benchmark &amp; Inputs)'!BF17</f>
        <v>10.308234324652291</v>
      </c>
      <c r="BN17" s="96">
        <f>'Table 5 (Benchmark &amp; Inputs)'!BG17</f>
        <v>11.235145139152065</v>
      </c>
      <c r="BO17" s="96">
        <f>'Table 5 (Benchmark &amp; Inputs)'!BH17</f>
        <v>10.530088976237433</v>
      </c>
      <c r="BP17" s="96">
        <f>'Table 5 (Benchmark &amp; Inputs)'!BI17</f>
        <v>10.720576947253255</v>
      </c>
      <c r="BQ17" s="96">
        <f>'Table 5 (Benchmark &amp; Inputs)'!BJ17</f>
        <v>9.9177475142685942</v>
      </c>
      <c r="BR17" s="96">
        <f>'Table 5 (Benchmark &amp; Inputs)'!BK17</f>
        <v>8.9479592039354934</v>
      </c>
      <c r="BS17" s="96">
        <f>'Table 5 (Benchmark &amp; Inputs)'!BL17</f>
        <v>7.7559509328294221</v>
      </c>
      <c r="BT17" s="96">
        <f>'Table 5 (Benchmark &amp; Inputs)'!BM17</f>
        <v>6.3687304473146673</v>
      </c>
      <c r="BU17" s="96">
        <f>'Table 5 (Benchmark &amp; Inputs)'!BN17</f>
        <v>8.0665841444771651</v>
      </c>
      <c r="BV17" s="96">
        <f>'Table 5 (Benchmark &amp; Inputs)'!BO17</f>
        <v>7.9824443180928402</v>
      </c>
      <c r="BW17" s="96">
        <f>'Table 5 (Benchmark &amp; Inputs)'!BP17</f>
        <v>9.2106644598276048</v>
      </c>
      <c r="BX17" s="96">
        <f>'Table 5 (Benchmark &amp; Inputs)'!BQ17</f>
        <v>9.6444986538489204</v>
      </c>
      <c r="BY17" s="96">
        <f>'Table 5 (Benchmark &amp; Inputs)'!BR17</f>
        <v>8.6003510280926641</v>
      </c>
      <c r="BZ17" s="96">
        <f>'Table 5 (Benchmark &amp; Inputs)'!BS17</f>
        <v>8.7664131710490167</v>
      </c>
      <c r="CA17" s="96">
        <f>'Table 5 (Benchmark &amp; Inputs)'!BT17</f>
        <v>8.8313815812224785</v>
      </c>
      <c r="CB17" s="96">
        <f>'Table 5 (Benchmark &amp; Inputs)'!BU17</f>
        <v>9.6559429097053862</v>
      </c>
      <c r="CC17" s="96">
        <f>'Table 5 (Benchmark &amp; Inputs)'!BV17</f>
        <v>10.443625062039244</v>
      </c>
      <c r="CD17" s="96">
        <f>'Table 5 (Benchmark &amp; Inputs)'!BW17</f>
        <v>9.4616587235541854</v>
      </c>
      <c r="CE17" s="96">
        <f>'Table 5 (Benchmark &amp; Inputs)'!BX17</f>
        <v>7.0736520492928303</v>
      </c>
      <c r="CF17" s="96">
        <f>'Table 5 (Benchmark &amp; Inputs)'!BY17</f>
        <v>4.4587814394195817</v>
      </c>
      <c r="CG17" s="96">
        <f>'Table 5 (Benchmark &amp; Inputs)'!BZ17</f>
        <v>2.316726634961455</v>
      </c>
      <c r="CH17" s="96">
        <f>'Table 5 (Benchmark &amp; Inputs)'!CA17</f>
        <v>1.4954553548156049</v>
      </c>
      <c r="CI17" s="96">
        <f>'Table 5 (Benchmark &amp; Inputs)'!CB17</f>
        <v>1.6051508037176472</v>
      </c>
      <c r="CJ17" s="96">
        <f>'Table 5 (Benchmark &amp; Inputs)'!CC17</f>
        <v>0.71431973627685497</v>
      </c>
      <c r="CK17" s="96">
        <f>'Table 5 (Benchmark &amp; Inputs)'!CD17</f>
        <v>-1.2291483175122133</v>
      </c>
      <c r="CL17" s="96">
        <f>'Table 5 (Benchmark &amp; Inputs)'!CE17</f>
        <v>-4.0177669438934895</v>
      </c>
      <c r="CM17" s="96">
        <f>'Table 5 (Benchmark &amp; Inputs)'!CF17</f>
        <v>-7.621629880772554</v>
      </c>
      <c r="CN17" s="96">
        <f>'Table 5 (Benchmark &amp; Inputs)'!CG17</f>
        <v>-11.047554158952469</v>
      </c>
      <c r="CO17" s="96">
        <f>'Table 5 (Benchmark &amp; Inputs)'!CH17</f>
        <v>-15.807732467495839</v>
      </c>
      <c r="CP17" s="96">
        <f>'Table 5 (Benchmark &amp; Inputs)'!CI17</f>
        <v>-18.787605876308788</v>
      </c>
      <c r="CQ17" s="96">
        <f>'Table 5 (Benchmark &amp; Inputs)'!CJ17</f>
        <v>-19.867867313007569</v>
      </c>
      <c r="CR17" s="96">
        <f>'Table 5 (Benchmark &amp; Inputs)'!CK17</f>
        <v>-18.871096752099049</v>
      </c>
      <c r="CS17" s="96">
        <f>'Table 5 (Benchmark &amp; Inputs)'!CL17</f>
        <v>-14.025328525880337</v>
      </c>
      <c r="CT17" s="96">
        <f>'Table 5 (Benchmark &amp; Inputs)'!CM17</f>
        <v>-8.8471481189731449</v>
      </c>
      <c r="CU17" s="96">
        <f>'Table 5 (Benchmark &amp; Inputs)'!CN17</f>
        <v>-5.6194334703138917</v>
      </c>
      <c r="CV17" s="96">
        <f>'Table 5 (Benchmark &amp; Inputs)'!CO17</f>
        <v>-3.2333703079038245</v>
      </c>
      <c r="CW17" s="96">
        <f>'Table 5 (Benchmark &amp; Inputs)'!CP17</f>
        <v>-4.9034097259142309</v>
      </c>
      <c r="CX17" s="96">
        <f>'Table 5 (Benchmark &amp; Inputs)'!CQ17</f>
        <v>-7.5676635718558565</v>
      </c>
      <c r="CY17" s="96">
        <f>'Table 5 (Benchmark &amp; Inputs)'!CR17</f>
        <v>-7.9388246261620763</v>
      </c>
      <c r="CZ17" s="96">
        <f>'Table 5 (Benchmark &amp; Inputs)'!CS17</f>
        <v>-9.8434534077100135</v>
      </c>
      <c r="DA17" s="96">
        <f>'Table 5 (Benchmark &amp; Inputs)'!CT17</f>
        <v>-6.8761319748693568</v>
      </c>
      <c r="DB17" s="96">
        <f>'Table 5 (Benchmark &amp; Inputs)'!CU17</f>
        <v>-3.621317892171267</v>
      </c>
      <c r="DC17" s="96">
        <f>'Table 5 (Benchmark &amp; Inputs)'!CV17</f>
        <v>-2.3935423976657439</v>
      </c>
      <c r="DD17" s="96">
        <f>'Table 5 (Benchmark &amp; Inputs)'!CW17</f>
        <v>1.0037773703221378</v>
      </c>
      <c r="DE17" s="96">
        <f>'Table 5 (Benchmark &amp; Inputs)'!CX17</f>
        <v>0.94589331070201976</v>
      </c>
      <c r="DF17" s="96">
        <f>'Table 5 (Benchmark &amp; Inputs)'!CY17</f>
        <v>2.2433975090738474</v>
      </c>
      <c r="DG17" s="96">
        <f>'Table 5 (Benchmark &amp; Inputs)'!CZ17</f>
        <v>5.9904904155258665</v>
      </c>
      <c r="DH17" s="96">
        <f>'Table 5 (Benchmark &amp; Inputs)'!DA17</f>
        <v>8.4529297362979179</v>
      </c>
      <c r="DI17" s="96">
        <f>'Table 5 (Benchmark &amp; Inputs)'!DB17</f>
        <v>10.753156226066391</v>
      </c>
      <c r="DJ17" s="96">
        <f>'Table 5 (Benchmark &amp; Inputs)'!DC17</f>
        <v>11.018625143165282</v>
      </c>
      <c r="DK17" s="96">
        <f>'Table 5 (Benchmark &amp; Inputs)'!DD17</f>
        <v>9.2671347957373733</v>
      </c>
      <c r="DL17" s="182">
        <f>'Table 5 (Benchmark &amp; Inputs)'!DE17</f>
        <v>7.3317466874258299</v>
      </c>
      <c r="DM17" s="96">
        <f>'Table 5 (Benchmark &amp; Inputs)'!DF17</f>
        <v>6.7778457134891834</v>
      </c>
      <c r="DN17" s="96">
        <f>'Table 5 (Benchmark &amp; Inputs)'!DG17</f>
        <v>6.2411563035127546</v>
      </c>
      <c r="DO17" s="96">
        <f>'Table 5 (Benchmark &amp; Inputs)'!DH17</f>
        <v>5.5278751626611857</v>
      </c>
      <c r="DP17" s="96">
        <f>'Table 5 (Benchmark &amp; Inputs)'!DI17</f>
        <v>6.3001346481714684</v>
      </c>
      <c r="DQ17" s="96">
        <f>'Table 5 (Benchmark &amp; Inputs)'!DJ17</f>
        <v>6.238627993205732</v>
      </c>
      <c r="DR17" s="96">
        <f>'Table 5 (Benchmark &amp; Inputs)'!DK17</f>
        <v>6.5495221318210008</v>
      </c>
      <c r="DS17" s="96">
        <f>'Table 5 (Benchmark &amp; Inputs)'!DL17</f>
        <v>7.6023222933571484</v>
      </c>
      <c r="DT17" s="96">
        <f>'Table 5 (Benchmark &amp; Inputs)'!DM17</f>
        <v>7.6939475909290564</v>
      </c>
      <c r="DU17" s="96">
        <f>'Table 5 (Benchmark &amp; Inputs)'!DN17</f>
        <v>7.635930108712258</v>
      </c>
      <c r="DV17" s="144">
        <f>'Table 5 (Benchmark &amp; Inputs)'!DO17</f>
        <v>7.7322565219981545</v>
      </c>
      <c r="DW17" s="144">
        <f>'Table 5 (Benchmark &amp; Inputs)'!DP17</f>
        <v>6.9898886457243501</v>
      </c>
      <c r="DX17" s="144">
        <f>'Table 5 (Benchmark &amp; Inputs)'!DQ17</f>
        <v>6.0891934962046843</v>
      </c>
      <c r="DZ17" s="77"/>
      <c r="EA17" s="77"/>
      <c r="EB17" s="77"/>
    </row>
    <row r="18" spans="1:132" s="6" customFormat="1" x14ac:dyDescent="0.25">
      <c r="A18" s="428"/>
      <c r="B18" s="6" t="s">
        <v>121</v>
      </c>
      <c r="C18" s="57" t="s">
        <v>158</v>
      </c>
      <c r="D18" s="52" t="s">
        <v>136</v>
      </c>
      <c r="E18" s="52" t="s">
        <v>185</v>
      </c>
      <c r="F18" s="175">
        <f>'Table 6 (Correlations, Weights)'!AA30</f>
        <v>0.19493976701702154</v>
      </c>
      <c r="G18" s="6" t="s">
        <v>142</v>
      </c>
      <c r="H18" s="6" t="s">
        <v>147</v>
      </c>
      <c r="I18" s="6" t="s">
        <v>152</v>
      </c>
      <c r="J18" s="6">
        <v>37980</v>
      </c>
      <c r="K18" s="49">
        <v>25658</v>
      </c>
      <c r="L18" s="50">
        <v>43276.67083333333</v>
      </c>
      <c r="M18" s="93"/>
      <c r="N18" s="93"/>
      <c r="O18" s="93"/>
      <c r="P18" s="93"/>
      <c r="Q18" s="93"/>
      <c r="R18" s="93"/>
      <c r="S18" s="93"/>
      <c r="T18" s="96">
        <f>'Table 5 (Benchmark &amp; Inputs)'!N18</f>
        <v>0</v>
      </c>
      <c r="U18" s="96">
        <f>'Table 5 (Benchmark &amp; Inputs)'!O18</f>
        <v>0</v>
      </c>
      <c r="V18" s="96">
        <f>'Table 5 (Benchmark &amp; Inputs)'!P18</f>
        <v>0</v>
      </c>
      <c r="W18" s="96">
        <f>'Table 5 (Benchmark &amp; Inputs)'!P18</f>
        <v>0</v>
      </c>
      <c r="X18" s="96">
        <f>'Table 5 (Benchmark &amp; Inputs)'!Q18</f>
        <v>5.0946935269428435</v>
      </c>
      <c r="Y18" s="96">
        <f>'Table 5 (Benchmark &amp; Inputs)'!R18</f>
        <v>6.0444347514473398</v>
      </c>
      <c r="Z18" s="96">
        <f>'Table 5 (Benchmark &amp; Inputs)'!S18</f>
        <v>4.9139435430382719</v>
      </c>
      <c r="AA18" s="96">
        <f>'Table 5 (Benchmark &amp; Inputs)'!T18</f>
        <v>1.7019181867496003</v>
      </c>
      <c r="AB18" s="96">
        <f>'Table 5 (Benchmark &amp; Inputs)'!U18</f>
        <v>1.3644564837531639</v>
      </c>
      <c r="AC18" s="96">
        <f>'Table 5 (Benchmark &amp; Inputs)'!V18</f>
        <v>-3.2335150707929103</v>
      </c>
      <c r="AD18" s="96">
        <f>'Table 5 (Benchmark &amp; Inputs)'!W18</f>
        <v>-4.1443542009258962</v>
      </c>
      <c r="AE18" s="96">
        <f>'Table 5 (Benchmark &amp; Inputs)'!X18</f>
        <v>0.34589552428844389</v>
      </c>
      <c r="AF18" s="96">
        <f>'Table 5 (Benchmark &amp; Inputs)'!Y18</f>
        <v>-0.35255964163369835</v>
      </c>
      <c r="AG18" s="96">
        <f>'Table 5 (Benchmark &amp; Inputs)'!Z18</f>
        <v>3.8246352422138385</v>
      </c>
      <c r="AH18" s="96">
        <f>'Table 5 (Benchmark &amp; Inputs)'!AA18</f>
        <v>4.5096456485898608</v>
      </c>
      <c r="AI18" s="96">
        <f>'Table 5 (Benchmark &amp; Inputs)'!AB18</f>
        <v>2.4097577069845362</v>
      </c>
      <c r="AJ18" s="104">
        <f>'Table 5 (Benchmark &amp; Inputs)'!AC18</f>
        <v>1.6311982994319125</v>
      </c>
      <c r="AK18" s="96">
        <f>'Table 5 (Benchmark &amp; Inputs)'!AD18</f>
        <v>-0.79170718850843214</v>
      </c>
      <c r="AL18" s="96">
        <f>'Table 5 (Benchmark &amp; Inputs)'!AE18</f>
        <v>-1.4578624702983647</v>
      </c>
      <c r="AM18" s="322">
        <f>'Table 5 (Benchmark &amp; Inputs)'!AF18</f>
        <v>-2.1004366915762738</v>
      </c>
      <c r="AN18" s="96">
        <f>'Table 5 (Benchmark &amp; Inputs)'!AG18</f>
        <v>-0.84316932443044412</v>
      </c>
      <c r="AO18" s="96">
        <f>'Table 5 (Benchmark &amp; Inputs)'!AH18</f>
        <v>1.3021996046932667</v>
      </c>
      <c r="AP18" s="96">
        <f>'Table 5 (Benchmark &amp; Inputs)'!AI18</f>
        <v>2.7978983086854816</v>
      </c>
      <c r="AQ18" s="96">
        <f>'Table 5 (Benchmark &amp; Inputs)'!AJ18</f>
        <v>3.6603339564555153</v>
      </c>
      <c r="AR18" s="96">
        <f>'Table 5 (Benchmark &amp; Inputs)'!AK18</f>
        <v>3.3642181574232759</v>
      </c>
      <c r="AS18" s="96">
        <f>'Table 5 (Benchmark &amp; Inputs)'!AL18</f>
        <v>2.1718060868854074</v>
      </c>
      <c r="AT18" s="96">
        <f>'Table 5 (Benchmark &amp; Inputs)'!AM18</f>
        <v>1.5704576968956669</v>
      </c>
      <c r="AU18" s="96">
        <f>'Table 5 (Benchmark &amp; Inputs)'!AN18</f>
        <v>1.8510079072183101</v>
      </c>
      <c r="AV18" s="96">
        <f>'Table 5 (Benchmark &amp; Inputs)'!AO18</f>
        <v>2.4102316703848006</v>
      </c>
      <c r="AW18" s="96">
        <f>'Table 5 (Benchmark &amp; Inputs)'!AP18</f>
        <v>3.4633455349312059</v>
      </c>
      <c r="AX18" s="96">
        <f>'Table 5 (Benchmark &amp; Inputs)'!AQ18</f>
        <v>4.2964901420244423</v>
      </c>
      <c r="AY18" s="96">
        <f>'Table 5 (Benchmark &amp; Inputs)'!AR18</f>
        <v>4.5890036679278179</v>
      </c>
      <c r="AZ18" s="96">
        <f>'Table 5 (Benchmark &amp; Inputs)'!AS18</f>
        <v>3.2500231995788895</v>
      </c>
      <c r="BA18" s="96">
        <f>'Table 5 (Benchmark &amp; Inputs)'!AT18</f>
        <v>1.2128373475581433</v>
      </c>
      <c r="BB18" s="96">
        <f>'Table 5 (Benchmark &amp; Inputs)'!AU18</f>
        <v>-0.55677591190470777</v>
      </c>
      <c r="BC18" s="96">
        <f>'Table 5 (Benchmark &amp; Inputs)'!AV18</f>
        <v>-3.0784812962068053</v>
      </c>
      <c r="BD18" s="96">
        <f>'Table 5 (Benchmark &amp; Inputs)'!AW18</f>
        <v>-3.3851975450889333</v>
      </c>
      <c r="BE18" s="96">
        <f>'Table 5 (Benchmark &amp; Inputs)'!AX18</f>
        <v>-3.7898128858263211</v>
      </c>
      <c r="BF18" s="96">
        <f>'Table 5 (Benchmark &amp; Inputs)'!AY18</f>
        <v>-3.9207703048755072</v>
      </c>
      <c r="BG18" s="96">
        <f>'Table 5 (Benchmark &amp; Inputs)'!AZ18</f>
        <v>-1.9754909047034066</v>
      </c>
      <c r="BH18" s="96">
        <f>'Table 5 (Benchmark &amp; Inputs)'!BA18</f>
        <v>-0.88291058924606991</v>
      </c>
      <c r="BI18" s="96">
        <f>'Table 5 (Benchmark &amp; Inputs)'!BB18</f>
        <v>2.5427156151154229</v>
      </c>
      <c r="BJ18" s="96">
        <f>'Table 5 (Benchmark &amp; Inputs)'!BC18</f>
        <v>4.5408244910311479</v>
      </c>
      <c r="BK18" s="96">
        <f>'Table 5 (Benchmark &amp; Inputs)'!BD18</f>
        <v>5.859913994045014</v>
      </c>
      <c r="BL18" s="96">
        <f>'Table 5 (Benchmark &amp; Inputs)'!BE18</f>
        <v>8.9239707874525536</v>
      </c>
      <c r="BM18" s="96">
        <f>'Table 5 (Benchmark &amp; Inputs)'!BF18</f>
        <v>7.6665639775370273</v>
      </c>
      <c r="BN18" s="96">
        <f>'Table 5 (Benchmark &amp; Inputs)'!BG18</f>
        <v>9.3046805438810782</v>
      </c>
      <c r="BO18" s="96">
        <f>'Table 5 (Benchmark &amp; Inputs)'!BH18</f>
        <v>10.573248267265274</v>
      </c>
      <c r="BP18" s="96">
        <f>'Table 5 (Benchmark &amp; Inputs)'!BI18</f>
        <v>10.622105538698863</v>
      </c>
      <c r="BQ18" s="96">
        <f>'Table 5 (Benchmark &amp; Inputs)'!BJ18</f>
        <v>14.897406220068662</v>
      </c>
      <c r="BR18" s="96">
        <f>'Table 5 (Benchmark &amp; Inputs)'!BK18</f>
        <v>15.163387943282777</v>
      </c>
      <c r="BS18" s="96">
        <f>'Table 5 (Benchmark &amp; Inputs)'!BL18</f>
        <v>15.812435525851731</v>
      </c>
      <c r="BT18" s="96">
        <f>'Table 5 (Benchmark &amp; Inputs)'!BM18</f>
        <v>14.86599671474395</v>
      </c>
      <c r="BU18" s="96">
        <f>'Table 5 (Benchmark &amp; Inputs)'!BN18</f>
        <v>11.191097501506604</v>
      </c>
      <c r="BV18" s="96">
        <f>'Table 5 (Benchmark &amp; Inputs)'!BO18</f>
        <v>11.244847333861605</v>
      </c>
      <c r="BW18" s="96">
        <f>'Table 5 (Benchmark &amp; Inputs)'!BP18</f>
        <v>9.4196375071699805</v>
      </c>
      <c r="BX18" s="96">
        <f>'Table 5 (Benchmark &amp; Inputs)'!BQ18</f>
        <v>9.896717245334413</v>
      </c>
      <c r="BY18" s="96">
        <f>'Table 5 (Benchmark &amp; Inputs)'!BR18</f>
        <v>12.328739054165485</v>
      </c>
      <c r="BZ18" s="96">
        <f>'Table 5 (Benchmark &amp; Inputs)'!BS18</f>
        <v>12.057843054839621</v>
      </c>
      <c r="CA18" s="96">
        <f>'Table 5 (Benchmark &amp; Inputs)'!BT18</f>
        <v>14.966853855338281</v>
      </c>
      <c r="CB18" s="96">
        <f>'Table 5 (Benchmark &amp; Inputs)'!BU18</f>
        <v>15.340694574197421</v>
      </c>
      <c r="CC18" s="96">
        <f>'Table 5 (Benchmark &amp; Inputs)'!BV18</f>
        <v>14.930981557407977</v>
      </c>
      <c r="CD18" s="96">
        <f>'Table 5 (Benchmark &amp; Inputs)'!BW18</f>
        <v>14.702642942348037</v>
      </c>
      <c r="CE18" s="96">
        <f>'Table 5 (Benchmark &amp; Inputs)'!BX18</f>
        <v>10.396322651890481</v>
      </c>
      <c r="CF18" s="96">
        <f>'Table 5 (Benchmark &amp; Inputs)'!BY18</f>
        <v>8.0327313375123985</v>
      </c>
      <c r="CG18" s="96">
        <f>'Table 5 (Benchmark &amp; Inputs)'!BZ18</f>
        <v>4.7096614109784722</v>
      </c>
      <c r="CH18" s="96">
        <f>'Table 5 (Benchmark &amp; Inputs)'!CA18</f>
        <v>2.8406083004361076</v>
      </c>
      <c r="CI18" s="96">
        <f>'Table 5 (Benchmark &amp; Inputs)'!CB18</f>
        <v>2.9469113126530102</v>
      </c>
      <c r="CJ18" s="96">
        <f>'Table 5 (Benchmark &amp; Inputs)'!CC18</f>
        <v>2.1085277783192709</v>
      </c>
      <c r="CK18" s="96">
        <f>'Table 5 (Benchmark &amp; Inputs)'!CD18</f>
        <v>1.6505884689699597</v>
      </c>
      <c r="CL18" s="96">
        <f>'Table 5 (Benchmark &amp; Inputs)'!CE18</f>
        <v>6.1198628876899731E-2</v>
      </c>
      <c r="CM18" s="96">
        <f>'Table 5 (Benchmark &amp; Inputs)'!CF18</f>
        <v>-0.87025308113402255</v>
      </c>
      <c r="CN18" s="96">
        <f>'Table 5 (Benchmark &amp; Inputs)'!CG18</f>
        <v>-2.7337673062916843</v>
      </c>
      <c r="CO18" s="96">
        <f>'Table 5 (Benchmark &amp; Inputs)'!CH18</f>
        <v>-4.1696867801181297</v>
      </c>
      <c r="CP18" s="96">
        <f>'Table 5 (Benchmark &amp; Inputs)'!CI18</f>
        <v>-6.0812744110550518</v>
      </c>
      <c r="CQ18" s="96">
        <f>'Table 5 (Benchmark &amp; Inputs)'!CJ18</f>
        <v>-7.283506293846874</v>
      </c>
      <c r="CR18" s="96">
        <f>'Table 5 (Benchmark &amp; Inputs)'!CK18</f>
        <v>-5.7939353850075195</v>
      </c>
      <c r="CS18" s="96">
        <f>'Table 5 (Benchmark &amp; Inputs)'!CL18</f>
        <v>-3.6481034952166174</v>
      </c>
      <c r="CT18" s="96">
        <f>'Table 5 (Benchmark &amp; Inputs)'!CM18</f>
        <v>0.3621474421640401</v>
      </c>
      <c r="CU18" s="96">
        <f>'Table 5 (Benchmark &amp; Inputs)'!CN18</f>
        <v>2.2538551840073771</v>
      </c>
      <c r="CV18" s="96">
        <f>'Table 5 (Benchmark &amp; Inputs)'!CO18</f>
        <v>2.6238685806243782</v>
      </c>
      <c r="CW18" s="96">
        <f>'Table 5 (Benchmark &amp; Inputs)'!CP18</f>
        <v>0.81705309809096893</v>
      </c>
      <c r="CX18" s="96">
        <f>'Table 5 (Benchmark &amp; Inputs)'!CQ18</f>
        <v>-1.5042677136535141</v>
      </c>
      <c r="CY18" s="96">
        <f>'Table 5 (Benchmark &amp; Inputs)'!CR18</f>
        <v>-3.0718876445526679</v>
      </c>
      <c r="CZ18" s="96">
        <f>'Table 5 (Benchmark &amp; Inputs)'!CS18</f>
        <v>-5.0830909450967718</v>
      </c>
      <c r="DA18" s="96">
        <f>'Table 5 (Benchmark &amp; Inputs)'!CT18</f>
        <v>-4.5194188050101571</v>
      </c>
      <c r="DB18" s="96">
        <f>'Table 5 (Benchmark &amp; Inputs)'!CU18</f>
        <v>-3.1639269922748063</v>
      </c>
      <c r="DC18" s="96">
        <f>'Table 5 (Benchmark &amp; Inputs)'!CV18</f>
        <v>-1.4563208760724218</v>
      </c>
      <c r="DD18" s="96">
        <f>'Table 5 (Benchmark &amp; Inputs)'!CW18</f>
        <v>1.4111980515224889</v>
      </c>
      <c r="DE18" s="96">
        <f>'Table 5 (Benchmark &amp; Inputs)'!CX18</f>
        <v>2.6488658037719213</v>
      </c>
      <c r="DF18" s="96">
        <f>'Table 5 (Benchmark &amp; Inputs)'!CY18</f>
        <v>2.9725194594690598</v>
      </c>
      <c r="DG18" s="96">
        <f>'Table 5 (Benchmark &amp; Inputs)'!CZ18</f>
        <v>3.3619790233170148</v>
      </c>
      <c r="DH18" s="96">
        <f>'Table 5 (Benchmark &amp; Inputs)'!DA18</f>
        <v>2.8359198266508092</v>
      </c>
      <c r="DI18" s="96">
        <f>'Table 5 (Benchmark &amp; Inputs)'!DB18</f>
        <v>2.7613399748976319</v>
      </c>
      <c r="DJ18" s="96">
        <f>'Table 5 (Benchmark &amp; Inputs)'!DC18</f>
        <v>1.9328038471737616</v>
      </c>
      <c r="DK18" s="96">
        <f>'Table 5 (Benchmark &amp; Inputs)'!DD18</f>
        <v>1.0219937455619454</v>
      </c>
      <c r="DL18" s="182">
        <f>'Table 5 (Benchmark &amp; Inputs)'!DE18</f>
        <v>0.38008976573038455</v>
      </c>
      <c r="DM18" s="96">
        <f>'Table 5 (Benchmark &amp; Inputs)'!DF18</f>
        <v>0.20955355259309308</v>
      </c>
      <c r="DN18" s="96">
        <f>'Table 5 (Benchmark &amp; Inputs)'!DG18</f>
        <v>0.74335491107626428</v>
      </c>
      <c r="DO18" s="96">
        <f>'Table 5 (Benchmark &amp; Inputs)'!DH18</f>
        <v>1.1494537432579663</v>
      </c>
      <c r="DP18" s="96">
        <f>'Table 5 (Benchmark &amp; Inputs)'!DI18</f>
        <v>1.291627264063492</v>
      </c>
      <c r="DQ18" s="96">
        <f>'Table 5 (Benchmark &amp; Inputs)'!DJ18</f>
        <v>0.76549943025201561</v>
      </c>
      <c r="DR18" s="96">
        <f>'Table 5 (Benchmark &amp; Inputs)'!DK18</f>
        <v>0.35658107011949391</v>
      </c>
      <c r="DS18" s="96">
        <f>'Table 5 (Benchmark &amp; Inputs)'!DL18</f>
        <v>1.035625200898887E-2</v>
      </c>
      <c r="DT18" s="96">
        <f>'Table 5 (Benchmark &amp; Inputs)'!DM18</f>
        <v>0.8358555670149358</v>
      </c>
      <c r="DU18" s="96">
        <f>'Table 5 (Benchmark &amp; Inputs)'!DN18</f>
        <v>1.6434735203317075</v>
      </c>
      <c r="DV18" s="144">
        <f>'Table 5 (Benchmark &amp; Inputs)'!DO18</f>
        <v>2.3022593101656468</v>
      </c>
      <c r="DW18" s="144">
        <f>'Table 5 (Benchmark &amp; Inputs)'!DP18</f>
        <v>2.7317787464832066</v>
      </c>
      <c r="DX18" s="144">
        <f>'Table 5 (Benchmark &amp; Inputs)'!DQ18</f>
        <v>2.1603570026364909</v>
      </c>
      <c r="DZ18" s="77"/>
      <c r="EA18" s="77"/>
      <c r="EB18" s="77"/>
    </row>
    <row r="19" spans="1:132" s="6" customFormat="1" x14ac:dyDescent="0.25">
      <c r="A19" s="428"/>
      <c r="B19" s="6" t="s">
        <v>122</v>
      </c>
      <c r="C19" s="57" t="s">
        <v>159</v>
      </c>
      <c r="D19" s="52" t="s">
        <v>136</v>
      </c>
      <c r="E19" s="52" t="s">
        <v>185</v>
      </c>
      <c r="F19" s="175">
        <f>'Table 6 (Correlations, Weights)'!AA30</f>
        <v>0.19493976701702154</v>
      </c>
      <c r="G19" s="6" t="s">
        <v>142</v>
      </c>
      <c r="H19" s="6" t="s">
        <v>147</v>
      </c>
      <c r="I19" s="6" t="s">
        <v>152</v>
      </c>
      <c r="J19" s="6">
        <v>19820</v>
      </c>
      <c r="K19" s="49">
        <v>25658</v>
      </c>
      <c r="L19" s="50">
        <v>43276.67083333333</v>
      </c>
      <c r="M19" s="93"/>
      <c r="N19" s="93"/>
      <c r="O19" s="93"/>
      <c r="P19" s="93"/>
      <c r="Q19" s="93"/>
      <c r="R19" s="93"/>
      <c r="S19" s="93"/>
      <c r="T19" s="96">
        <f>'Table 5 (Benchmark &amp; Inputs)'!N19</f>
        <v>0</v>
      </c>
      <c r="U19" s="96">
        <f>'Table 5 (Benchmark &amp; Inputs)'!O19</f>
        <v>0</v>
      </c>
      <c r="V19" s="96">
        <f>'Table 5 (Benchmark &amp; Inputs)'!P19</f>
        <v>0</v>
      </c>
      <c r="W19" s="96">
        <f>'Table 5 (Benchmark &amp; Inputs)'!P19</f>
        <v>0</v>
      </c>
      <c r="X19" s="96">
        <f>'Table 5 (Benchmark &amp; Inputs)'!Q19</f>
        <v>6.1479152360585338</v>
      </c>
      <c r="Y19" s="96">
        <f>'Table 5 (Benchmark &amp; Inputs)'!R19</f>
        <v>6.2569412826197022</v>
      </c>
      <c r="Z19" s="96">
        <f>'Table 5 (Benchmark &amp; Inputs)'!S19</f>
        <v>5.8285226129232353</v>
      </c>
      <c r="AA19" s="96">
        <f>'Table 5 (Benchmark &amp; Inputs)'!T19</f>
        <v>5.4738899442632345</v>
      </c>
      <c r="AB19" s="96">
        <f>'Table 5 (Benchmark &amp; Inputs)'!U19</f>
        <v>4.9262587420649924</v>
      </c>
      <c r="AC19" s="96">
        <f>'Table 5 (Benchmark &amp; Inputs)'!V19</f>
        <v>4.3924569991481741</v>
      </c>
      <c r="AD19" s="96">
        <f>'Table 5 (Benchmark &amp; Inputs)'!W19</f>
        <v>4.1482840584858929</v>
      </c>
      <c r="AE19" s="96">
        <f>'Table 5 (Benchmark &amp; Inputs)'!X19</f>
        <v>3.9032456713596773</v>
      </c>
      <c r="AF19" s="96">
        <f>'Table 5 (Benchmark &amp; Inputs)'!Y19</f>
        <v>3.8876064913616553</v>
      </c>
      <c r="AG19" s="96">
        <f>'Table 5 (Benchmark &amp; Inputs)'!Z19</f>
        <v>4.1227958468309414</v>
      </c>
      <c r="AH19" s="96">
        <f>'Table 5 (Benchmark &amp; Inputs)'!AA19</f>
        <v>4.3785752492231396</v>
      </c>
      <c r="AI19" s="96">
        <f>'Table 5 (Benchmark &amp; Inputs)'!AB19</f>
        <v>4.8080600137162355</v>
      </c>
      <c r="AJ19" s="104">
        <f>'Table 5 (Benchmark &amp; Inputs)'!AC19</f>
        <v>5.3337725240031144</v>
      </c>
      <c r="AK19" s="96">
        <f>'Table 5 (Benchmark &amp; Inputs)'!AD19</f>
        <v>5.9609160437319142</v>
      </c>
      <c r="AL19" s="96">
        <f>'Table 5 (Benchmark &amp; Inputs)'!AE19</f>
        <v>6.6949443810726592</v>
      </c>
      <c r="AM19" s="322">
        <f>'Table 5 (Benchmark &amp; Inputs)'!AF19</f>
        <v>7.3377463558055247</v>
      </c>
      <c r="AN19" s="96">
        <f>'Table 5 (Benchmark &amp; Inputs)'!AG19</f>
        <v>8.0892919538766339</v>
      </c>
      <c r="AO19" s="96">
        <f>'Table 5 (Benchmark &amp; Inputs)'!AH19</f>
        <v>8.4722781721632217</v>
      </c>
      <c r="AP19" s="96">
        <f>'Table 5 (Benchmark &amp; Inputs)'!AI19</f>
        <v>8.8198178593446244</v>
      </c>
      <c r="AQ19" s="96">
        <f>'Table 5 (Benchmark &amp; Inputs)'!AJ19</f>
        <v>9.1481726486291777</v>
      </c>
      <c r="AR19" s="96">
        <f>'Table 5 (Benchmark &amp; Inputs)'!AK19</f>
        <v>9.2298135888904937</v>
      </c>
      <c r="AS19" s="96">
        <f>'Table 5 (Benchmark &amp; Inputs)'!AL19</f>
        <v>9.5066093223846018</v>
      </c>
      <c r="AT19" s="96">
        <f>'Table 5 (Benchmark &amp; Inputs)'!AM19</f>
        <v>9.5741030357636667</v>
      </c>
      <c r="AU19" s="96">
        <f>'Table 5 (Benchmark &amp; Inputs)'!AN19</f>
        <v>9.4095033682326594</v>
      </c>
      <c r="AV19" s="96">
        <f>'Table 5 (Benchmark &amp; Inputs)'!AO19</f>
        <v>9.2305479222598965</v>
      </c>
      <c r="AW19" s="96">
        <f>'Table 5 (Benchmark &amp; Inputs)'!AP19</f>
        <v>8.8547870866861373</v>
      </c>
      <c r="AX19" s="96">
        <f>'Table 5 (Benchmark &amp; Inputs)'!AQ19</f>
        <v>8.3574987575747279</v>
      </c>
      <c r="AY19" s="96">
        <f>'Table 5 (Benchmark &amp; Inputs)'!AR19</f>
        <v>8.0186566995831701</v>
      </c>
      <c r="AZ19" s="96">
        <f>'Table 5 (Benchmark &amp; Inputs)'!AS19</f>
        <v>7.6697478518005759</v>
      </c>
      <c r="BA19" s="96">
        <f>'Table 5 (Benchmark &amp; Inputs)'!AT19</f>
        <v>7.4718070572088999</v>
      </c>
      <c r="BB19" s="96">
        <f>'Table 5 (Benchmark &amp; Inputs)'!AU19</f>
        <v>7.6163500346146256</v>
      </c>
      <c r="BC19" s="96">
        <f>'Table 5 (Benchmark &amp; Inputs)'!AV19</f>
        <v>7.8794365425166921</v>
      </c>
      <c r="BD19" s="96">
        <f>'Table 5 (Benchmark &amp; Inputs)'!AW19</f>
        <v>8.1949311304581514</v>
      </c>
      <c r="BE19" s="96">
        <f>'Table 5 (Benchmark &amp; Inputs)'!AX19</f>
        <v>8.6393906114551555</v>
      </c>
      <c r="BF19" s="96">
        <f>'Table 5 (Benchmark &amp; Inputs)'!AY19</f>
        <v>8.5308812697135785</v>
      </c>
      <c r="BG19" s="96">
        <f>'Table 5 (Benchmark &amp; Inputs)'!AZ19</f>
        <v>8.0119896047292247</v>
      </c>
      <c r="BH19" s="96">
        <f>'Table 5 (Benchmark &amp; Inputs)'!BA19</f>
        <v>7.4372008930515348</v>
      </c>
      <c r="BI19" s="96">
        <f>'Table 5 (Benchmark &amp; Inputs)'!BB19</f>
        <v>6.5505307337230283</v>
      </c>
      <c r="BJ19" s="96">
        <f>'Table 5 (Benchmark &amp; Inputs)'!BC19</f>
        <v>6.3148735532997451</v>
      </c>
      <c r="BK19" s="96">
        <f>'Table 5 (Benchmark &amp; Inputs)'!BD19</f>
        <v>6.507625539133727</v>
      </c>
      <c r="BL19" s="96">
        <f>'Table 5 (Benchmark &amp; Inputs)'!BE19</f>
        <v>6.7197056918695512</v>
      </c>
      <c r="BM19" s="96">
        <f>'Table 5 (Benchmark &amp; Inputs)'!BF19</f>
        <v>6.9739144475128843</v>
      </c>
      <c r="BN19" s="96">
        <f>'Table 5 (Benchmark &amp; Inputs)'!BG19</f>
        <v>6.8939247414396858</v>
      </c>
      <c r="BO19" s="96">
        <f>'Table 5 (Benchmark &amp; Inputs)'!BH19</f>
        <v>6.5310809258715725</v>
      </c>
      <c r="BP19" s="96">
        <f>'Table 5 (Benchmark &amp; Inputs)'!BI19</f>
        <v>6.129243303951565</v>
      </c>
      <c r="BQ19" s="96">
        <f>'Table 5 (Benchmark &amp; Inputs)'!BJ19</f>
        <v>5.6915452739643211</v>
      </c>
      <c r="BR19" s="96">
        <f>'Table 5 (Benchmark &amp; Inputs)'!BK19</f>
        <v>5.227806924349534</v>
      </c>
      <c r="BS19" s="96">
        <f>'Table 5 (Benchmark &amp; Inputs)'!BL19</f>
        <v>4.8175550620250061</v>
      </c>
      <c r="BT19" s="96">
        <f>'Table 5 (Benchmark &amp; Inputs)'!BM19</f>
        <v>4.6743048929667266</v>
      </c>
      <c r="BU19" s="96">
        <f>'Table 5 (Benchmark &amp; Inputs)'!BN19</f>
        <v>4.6564093827806863</v>
      </c>
      <c r="BV19" s="96">
        <f>'Table 5 (Benchmark &amp; Inputs)'!BO19</f>
        <v>4.6644352735608106</v>
      </c>
      <c r="BW19" s="96">
        <f>'Table 5 (Benchmark &amp; Inputs)'!BP19</f>
        <v>4.8815644884311631</v>
      </c>
      <c r="BX19" s="96">
        <f>'Table 5 (Benchmark &amp; Inputs)'!BQ19</f>
        <v>4.7493115665521692</v>
      </c>
      <c r="BY19" s="96">
        <f>'Table 5 (Benchmark &amp; Inputs)'!BR19</f>
        <v>4.5749992467317036</v>
      </c>
      <c r="BZ19" s="96">
        <f>'Table 5 (Benchmark &amp; Inputs)'!BS19</f>
        <v>4.5354759943270748</v>
      </c>
      <c r="CA19" s="96">
        <f>'Table 5 (Benchmark &amp; Inputs)'!BT19</f>
        <v>4.3391797288402554</v>
      </c>
      <c r="CB19" s="96">
        <f>'Table 5 (Benchmark &amp; Inputs)'!BU19</f>
        <v>3.840392794581037</v>
      </c>
      <c r="CC19" s="96">
        <f>'Table 5 (Benchmark &amp; Inputs)'!BV19</f>
        <v>2.952166520907316</v>
      </c>
      <c r="CD19" s="96">
        <f>'Table 5 (Benchmark &amp; Inputs)'!BW19</f>
        <v>1.8777441976029632</v>
      </c>
      <c r="CE19" s="96">
        <f>'Table 5 (Benchmark &amp; Inputs)'!BX19</f>
        <v>0.70868941812363961</v>
      </c>
      <c r="CF19" s="96">
        <f>'Table 5 (Benchmark &amp; Inputs)'!BY19</f>
        <v>-0.30781927264632253</v>
      </c>
      <c r="CG19" s="96">
        <f>'Table 5 (Benchmark &amp; Inputs)'!BZ19</f>
        <v>-1.3960917834966335</v>
      </c>
      <c r="CH19" s="96">
        <f>'Table 5 (Benchmark &amp; Inputs)'!CA19</f>
        <v>-2.9559015519849781</v>
      </c>
      <c r="CI19" s="96">
        <f>'Table 5 (Benchmark &amp; Inputs)'!CB19</f>
        <v>-5.1849026285015274</v>
      </c>
      <c r="CJ19" s="96">
        <f>'Table 5 (Benchmark &amp; Inputs)'!CC19</f>
        <v>-6.8356655072346353</v>
      </c>
      <c r="CK19" s="96">
        <f>'Table 5 (Benchmark &amp; Inputs)'!CD19</f>
        <v>-7.5993005023990188</v>
      </c>
      <c r="CL19" s="96">
        <f>'Table 5 (Benchmark &amp; Inputs)'!CE19</f>
        <v>-8.0730009568783618</v>
      </c>
      <c r="CM19" s="96">
        <f>'Table 5 (Benchmark &amp; Inputs)'!CF19</f>
        <v>-8.176810089501215</v>
      </c>
      <c r="CN19" s="96">
        <f>'Table 5 (Benchmark &amp; Inputs)'!CG19</f>
        <v>-9.8238187430659671</v>
      </c>
      <c r="CO19" s="96">
        <f>'Table 5 (Benchmark &amp; Inputs)'!CH19</f>
        <v>-12.160051122303015</v>
      </c>
      <c r="CP19" s="96">
        <f>'Table 5 (Benchmark &amp; Inputs)'!CI19</f>
        <v>-15.164105875965406</v>
      </c>
      <c r="CQ19" s="96">
        <f>'Table 5 (Benchmark &amp; Inputs)'!CJ19</f>
        <v>-18.176931554570984</v>
      </c>
      <c r="CR19" s="96">
        <f>'Table 5 (Benchmark &amp; Inputs)'!CK19</f>
        <v>-19.546355726288219</v>
      </c>
      <c r="CS19" s="96">
        <f>'Table 5 (Benchmark &amp; Inputs)'!CL19</f>
        <v>-20.663696846530925</v>
      </c>
      <c r="CT19" s="96">
        <f>'Table 5 (Benchmark &amp; Inputs)'!CM19</f>
        <v>-19.917814335846511</v>
      </c>
      <c r="CU19" s="96">
        <f>'Table 5 (Benchmark &amp; Inputs)'!CN19</f>
        <v>-17.25347803605576</v>
      </c>
      <c r="CV19" s="96">
        <f>'Table 5 (Benchmark &amp; Inputs)'!CO19</f>
        <v>-14.148228731516749</v>
      </c>
      <c r="CW19" s="96">
        <f>'Table 5 (Benchmark &amp; Inputs)'!CP19</f>
        <v>-10.704388519831532</v>
      </c>
      <c r="CX19" s="96">
        <f>'Table 5 (Benchmark &amp; Inputs)'!CQ19</f>
        <v>-7.6694004862781329</v>
      </c>
      <c r="CY19" s="96">
        <f>'Table 5 (Benchmark &amp; Inputs)'!CR19</f>
        <v>-6.0101214114507755</v>
      </c>
      <c r="CZ19" s="96">
        <f>'Table 5 (Benchmark &amp; Inputs)'!CS19</f>
        <v>-4.731297046578776</v>
      </c>
      <c r="DA19" s="96">
        <f>'Table 5 (Benchmark &amp; Inputs)'!CT19</f>
        <v>-3.3799464046829675</v>
      </c>
      <c r="DB19" s="96">
        <f>'Table 5 (Benchmark &amp; Inputs)'!CU19</f>
        <v>-2.152459211403833</v>
      </c>
      <c r="DC19" s="96">
        <f>'Table 5 (Benchmark &amp; Inputs)'!CV19</f>
        <v>-1.0757523700222318</v>
      </c>
      <c r="DD19" s="96">
        <f>'Table 5 (Benchmark &amp; Inputs)'!CW19</f>
        <v>-0.37031934393479826</v>
      </c>
      <c r="DE19" s="96">
        <f>'Table 5 (Benchmark &amp; Inputs)'!CX19</f>
        <v>1.1082046007278927</v>
      </c>
      <c r="DF19" s="96">
        <f>'Table 5 (Benchmark &amp; Inputs)'!CY19</f>
        <v>2.4585798925033915</v>
      </c>
      <c r="DG19" s="96">
        <f>'Table 5 (Benchmark &amp; Inputs)'!CZ19</f>
        <v>4.7978248010834053</v>
      </c>
      <c r="DH19" s="96">
        <f>'Table 5 (Benchmark &amp; Inputs)'!DA19</f>
        <v>7.8057549742490338</v>
      </c>
      <c r="DI19" s="96">
        <f>'Table 5 (Benchmark &amp; Inputs)'!DB19</f>
        <v>10.490047825630628</v>
      </c>
      <c r="DJ19" s="96">
        <f>'Table 5 (Benchmark &amp; Inputs)'!DC19</f>
        <v>13.708141375698016</v>
      </c>
      <c r="DK19" s="96">
        <f>'Table 5 (Benchmark &amp; Inputs)'!DD19</f>
        <v>15.743240569145584</v>
      </c>
      <c r="DL19" s="182">
        <f>'Table 5 (Benchmark &amp; Inputs)'!DE19</f>
        <v>16.940792745503721</v>
      </c>
      <c r="DM19" s="96">
        <f>'Table 5 (Benchmark &amp; Inputs)'!DF19</f>
        <v>16.899466698678118</v>
      </c>
      <c r="DN19" s="96">
        <f>'Table 5 (Benchmark &amp; Inputs)'!DG19</f>
        <v>15.814828928641486</v>
      </c>
      <c r="DO19" s="96">
        <f>'Table 5 (Benchmark &amp; Inputs)'!DH19</f>
        <v>14.540219397260342</v>
      </c>
      <c r="DP19" s="96">
        <f>'Table 5 (Benchmark &amp; Inputs)'!DI19</f>
        <v>12.877163839091384</v>
      </c>
      <c r="DQ19" s="96">
        <f>'Table 5 (Benchmark &amp; Inputs)'!DJ19</f>
        <v>11.536923573129494</v>
      </c>
      <c r="DR19" s="96">
        <f>'Table 5 (Benchmark &amp; Inputs)'!DK19</f>
        <v>9.9189557283481431</v>
      </c>
      <c r="DS19" s="96">
        <f>'Table 5 (Benchmark &amp; Inputs)'!DL19</f>
        <v>8.5058545969490496</v>
      </c>
      <c r="DT19" s="96">
        <f>'Table 5 (Benchmark &amp; Inputs)'!DM19</f>
        <v>7.7426678579029131</v>
      </c>
      <c r="DU19" s="96">
        <f>'Table 5 (Benchmark &amp; Inputs)'!DN19</f>
        <v>7.3787904996689804</v>
      </c>
      <c r="DV19" s="144">
        <f>'Table 5 (Benchmark &amp; Inputs)'!DO19</f>
        <v>7.6750984262739284</v>
      </c>
      <c r="DW19" s="144">
        <f>'Table 5 (Benchmark &amp; Inputs)'!DP19</f>
        <v>8.1984738852111185</v>
      </c>
      <c r="DX19" s="144">
        <f>'Table 5 (Benchmark &amp; Inputs)'!DQ19</f>
        <v>8.3448890805537452</v>
      </c>
      <c r="DZ19" s="77"/>
      <c r="EA19" s="77"/>
      <c r="EB19" s="77"/>
    </row>
    <row r="20" spans="1:132" s="6" customFormat="1" x14ac:dyDescent="0.25">
      <c r="A20" s="428"/>
      <c r="B20" s="45" t="s">
        <v>123</v>
      </c>
      <c r="C20" s="56" t="s">
        <v>155</v>
      </c>
      <c r="D20" s="46" t="s">
        <v>137</v>
      </c>
      <c r="E20" s="46" t="s">
        <v>187</v>
      </c>
      <c r="F20" s="174">
        <f>'Table 6 (Correlations, Weights)'!AA31</f>
        <v>0.11556578223590819</v>
      </c>
      <c r="G20" s="8" t="s">
        <v>143</v>
      </c>
      <c r="H20" s="8" t="s">
        <v>147</v>
      </c>
      <c r="I20" s="8" t="s">
        <v>152</v>
      </c>
      <c r="J20" s="8">
        <v>35620</v>
      </c>
      <c r="K20" s="53">
        <v>29676</v>
      </c>
      <c r="L20" s="54">
        <v>43273.413888888892</v>
      </c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>
        <f>'Table 5 (Benchmark &amp; Inputs)'!L20</f>
        <v>0</v>
      </c>
      <c r="X20" s="94">
        <f>'Table 5 (Benchmark &amp; Inputs)'!M20</f>
        <v>0</v>
      </c>
      <c r="Y20" s="94">
        <f>'Table 5 (Benchmark &amp; Inputs)'!N20</f>
        <v>0</v>
      </c>
      <c r="Z20" s="94">
        <f>'Table 5 (Benchmark &amp; Inputs)'!O20</f>
        <v>0</v>
      </c>
      <c r="AA20" s="94">
        <f>'Table 5 (Benchmark &amp; Inputs)'!P20</f>
        <v>0</v>
      </c>
      <c r="AB20" s="94">
        <f>'Table 5 (Benchmark &amp; Inputs)'!Q20</f>
        <v>4.91527560960815</v>
      </c>
      <c r="AC20" s="94">
        <f>'Table 5 (Benchmark &amp; Inputs)'!R20</f>
        <v>8.7649535748691534</v>
      </c>
      <c r="AD20" s="94">
        <f>'Table 5 (Benchmark &amp; Inputs)'!S20</f>
        <v>5.8240099519830428</v>
      </c>
      <c r="AE20" s="94">
        <f>'Table 5 (Benchmark &amp; Inputs)'!T20</f>
        <v>5.8502309715376466</v>
      </c>
      <c r="AF20" s="94">
        <f>'Table 5 (Benchmark &amp; Inputs)'!U20</f>
        <v>10.036177628536441</v>
      </c>
      <c r="AG20" s="94">
        <f>'Table 5 (Benchmark &amp; Inputs)'!V20</f>
        <v>9.3347621327798631</v>
      </c>
      <c r="AH20" s="94">
        <f>'Table 5 (Benchmark &amp; Inputs)'!W20</f>
        <v>8.4990750091363498</v>
      </c>
      <c r="AI20" s="94">
        <f>'Table 5 (Benchmark &amp; Inputs)'!X20</f>
        <v>11.924471897778734</v>
      </c>
      <c r="AJ20" s="103">
        <f>'Table 5 (Benchmark &amp; Inputs)'!Y20</f>
        <v>9.3475631144140277</v>
      </c>
      <c r="AK20" s="94">
        <f>'Table 5 (Benchmark &amp; Inputs)'!Z20</f>
        <v>10.555887796311971</v>
      </c>
      <c r="AL20" s="94">
        <f>'Table 5 (Benchmark &amp; Inputs)'!AA20</f>
        <v>15.438097216134283</v>
      </c>
      <c r="AM20" s="320">
        <f>'Table 5 (Benchmark &amp; Inputs)'!AB20</f>
        <v>9.9750282098608558</v>
      </c>
      <c r="AN20" s="94">
        <f>'Table 5 (Benchmark &amp; Inputs)'!AC20</f>
        <v>6.0512044624275054</v>
      </c>
      <c r="AO20" s="94">
        <f>'Table 5 (Benchmark &amp; Inputs)'!AD20</f>
        <v>2.3430375167998498</v>
      </c>
      <c r="AP20" s="94">
        <f>'Table 5 (Benchmark &amp; Inputs)'!AE20</f>
        <v>-2.841206250083018</v>
      </c>
      <c r="AQ20" s="94">
        <f>'Table 5 (Benchmark &amp; Inputs)'!AF20</f>
        <v>-0.96971607059436804</v>
      </c>
      <c r="AR20" s="94">
        <f>'Table 5 (Benchmark &amp; Inputs)'!AG20</f>
        <v>4.6961402255918596</v>
      </c>
      <c r="AS20" s="94">
        <f>'Table 5 (Benchmark &amp; Inputs)'!AH20</f>
        <v>8.7544874514458559</v>
      </c>
      <c r="AT20" s="94">
        <f>'Table 5 (Benchmark &amp; Inputs)'!AI20</f>
        <v>14.869766221487296</v>
      </c>
      <c r="AU20" s="94">
        <f>'Table 5 (Benchmark &amp; Inputs)'!AJ20</f>
        <v>15.262060972946918</v>
      </c>
      <c r="AV20" s="94">
        <f>'Table 5 (Benchmark &amp; Inputs)'!AK20</f>
        <v>12.464728954991305</v>
      </c>
      <c r="AW20" s="94">
        <f>'Table 5 (Benchmark &amp; Inputs)'!AL20</f>
        <v>11.551921199088037</v>
      </c>
      <c r="AX20" s="94">
        <f>'Table 5 (Benchmark &amp; Inputs)'!AM20</f>
        <v>7.4992052548590191</v>
      </c>
      <c r="AY20" s="94">
        <f>'Table 5 (Benchmark &amp; Inputs)'!AN20</f>
        <v>7.663350122111261</v>
      </c>
      <c r="AZ20" s="94">
        <f>'Table 5 (Benchmark &amp; Inputs)'!AO20</f>
        <v>7.8467182536712361</v>
      </c>
      <c r="BA20" s="94">
        <f>'Table 5 (Benchmark &amp; Inputs)'!AP20</f>
        <v>9.3967684272635648</v>
      </c>
      <c r="BB20" s="94">
        <f>'Table 5 (Benchmark &amp; Inputs)'!AQ20</f>
        <v>12.023536772091829</v>
      </c>
      <c r="BC20" s="94">
        <f>'Table 5 (Benchmark &amp; Inputs)'!AR20</f>
        <v>12.252217011774793</v>
      </c>
      <c r="BD20" s="94">
        <f>'Table 5 (Benchmark &amp; Inputs)'!AS20</f>
        <v>14.223851603775051</v>
      </c>
      <c r="BE20" s="94">
        <f>'Table 5 (Benchmark &amp; Inputs)'!AT20</f>
        <v>10.674007142976711</v>
      </c>
      <c r="BF20" s="94">
        <f>'Table 5 (Benchmark &amp; Inputs)'!AU20</f>
        <v>6.6963215470265656</v>
      </c>
      <c r="BG20" s="94">
        <f>'Table 5 (Benchmark &amp; Inputs)'!AV20</f>
        <v>5.8403966196885264</v>
      </c>
      <c r="BH20" s="94">
        <f>'Table 5 (Benchmark &amp; Inputs)'!AW20</f>
        <v>0.77287809561931264</v>
      </c>
      <c r="BI20" s="94">
        <f>'Table 5 (Benchmark &amp; Inputs)'!AX20</f>
        <v>0.46717532631523789</v>
      </c>
      <c r="BJ20" s="94">
        <f>'Table 5 (Benchmark &amp; Inputs)'!AY20</f>
        <v>1.1539881123000624</v>
      </c>
      <c r="BK20" s="94">
        <f>'Table 5 (Benchmark &amp; Inputs)'!AZ20</f>
        <v>0.37550982285080514</v>
      </c>
      <c r="BL20" s="94">
        <f>'Table 5 (Benchmark &amp; Inputs)'!BA20</f>
        <v>2.9688809555053068</v>
      </c>
      <c r="BM20" s="94">
        <f>'Table 5 (Benchmark &amp; Inputs)'!BB20</f>
        <v>1.4682372028967732</v>
      </c>
      <c r="BN20" s="94">
        <f>'Table 5 (Benchmark &amp; Inputs)'!BC20</f>
        <v>0.97437830783104074</v>
      </c>
      <c r="BO20" s="94">
        <f>'Table 5 (Benchmark &amp; Inputs)'!BD20</f>
        <v>7.3382720401198309E-2</v>
      </c>
      <c r="BP20" s="94">
        <f>'Table 5 (Benchmark &amp; Inputs)'!BE20</f>
        <v>-1.5070692626733968</v>
      </c>
      <c r="BQ20" s="94">
        <f>'Table 5 (Benchmark &amp; Inputs)'!BF20</f>
        <v>3.6036410147569469</v>
      </c>
      <c r="BR20" s="94">
        <f>'Table 5 (Benchmark &amp; Inputs)'!BG20</f>
        <v>5.8976574959890931</v>
      </c>
      <c r="BS20" s="94">
        <f>'Table 5 (Benchmark &amp; Inputs)'!BH20</f>
        <v>5.2734294719232047</v>
      </c>
      <c r="BT20" s="94">
        <f>'Table 5 (Benchmark &amp; Inputs)'!BI20</f>
        <v>6.5968751055987163</v>
      </c>
      <c r="BU20" s="94">
        <f>'Table 5 (Benchmark &amp; Inputs)'!BJ20</f>
        <v>2.3659289507959418</v>
      </c>
      <c r="BV20" s="94">
        <f>'Table 5 (Benchmark &amp; Inputs)'!BK20</f>
        <v>-0.80676408028906643</v>
      </c>
      <c r="BW20" s="94">
        <f>'Table 5 (Benchmark &amp; Inputs)'!BL20</f>
        <v>2.852444159387661</v>
      </c>
      <c r="BX20" s="94">
        <f>'Table 5 (Benchmark &amp; Inputs)'!BM20</f>
        <v>5.3980734413984681</v>
      </c>
      <c r="BY20" s="94">
        <f>'Table 5 (Benchmark &amp; Inputs)'!BN20</f>
        <v>6.941023518683032</v>
      </c>
      <c r="BZ20" s="94">
        <f>'Table 5 (Benchmark &amp; Inputs)'!BO20</f>
        <v>12.919018795193177</v>
      </c>
      <c r="CA20" s="94">
        <f>'Table 5 (Benchmark &amp; Inputs)'!BP20</f>
        <v>11.372633078503389</v>
      </c>
      <c r="CB20" s="94">
        <f>'Table 5 (Benchmark &amp; Inputs)'!BQ20</f>
        <v>8.9989601395743595</v>
      </c>
      <c r="CC20" s="94">
        <f>'Table 5 (Benchmark &amp; Inputs)'!BR20</f>
        <v>9.2850137280258735</v>
      </c>
      <c r="CD20" s="94">
        <f>'Table 5 (Benchmark &amp; Inputs)'!BS20</f>
        <v>6.2264453671301938</v>
      </c>
      <c r="CE20" s="94">
        <f>'Table 5 (Benchmark &amp; Inputs)'!BT20</f>
        <v>6.9344481114802718</v>
      </c>
      <c r="CF20" s="94">
        <f>'Table 5 (Benchmark &amp; Inputs)'!BU20</f>
        <v>5.5545337238872126</v>
      </c>
      <c r="CG20" s="94">
        <f>'Table 5 (Benchmark &amp; Inputs)'!BV20</f>
        <v>4.9456009802695124</v>
      </c>
      <c r="CH20" s="94">
        <f>'Table 5 (Benchmark &amp; Inputs)'!BW20</f>
        <v>1.7271305355577162</v>
      </c>
      <c r="CI20" s="94">
        <f>'Table 5 (Benchmark &amp; Inputs)'!BX20</f>
        <v>-3.8762229700068991</v>
      </c>
      <c r="CJ20" s="94">
        <f>'Table 5 (Benchmark &amp; Inputs)'!BY20</f>
        <v>-4.2523886228073353</v>
      </c>
      <c r="CK20" s="94">
        <f>'Table 5 (Benchmark &amp; Inputs)'!BZ20</f>
        <v>-9.9975203338193808</v>
      </c>
      <c r="CL20" s="94">
        <f>'Table 5 (Benchmark &amp; Inputs)'!CA20</f>
        <v>-15.094492310152477</v>
      </c>
      <c r="CM20" s="94">
        <f>'Table 5 (Benchmark &amp; Inputs)'!CB20</f>
        <v>-18.835286236791067</v>
      </c>
      <c r="CN20" s="94">
        <f>'Table 5 (Benchmark &amp; Inputs)'!CC20</f>
        <v>-27.262732666099694</v>
      </c>
      <c r="CO20" s="94">
        <f>'Table 5 (Benchmark &amp; Inputs)'!CD20</f>
        <v>-30.259961744192243</v>
      </c>
      <c r="CP20" s="94">
        <f>'Table 5 (Benchmark &amp; Inputs)'!CE20</f>
        <v>-29.226342539258198</v>
      </c>
      <c r="CQ20" s="94">
        <f>'Table 5 (Benchmark &amp; Inputs)'!CF20</f>
        <v>-26.189273761446024</v>
      </c>
      <c r="CR20" s="94">
        <f>'Table 5 (Benchmark &amp; Inputs)'!CG20</f>
        <v>-21.041956695793505</v>
      </c>
      <c r="CS20" s="94">
        <f>'Table 5 (Benchmark &amp; Inputs)'!CH20</f>
        <v>-18.770265400007176</v>
      </c>
      <c r="CT20" s="94">
        <f>'Table 5 (Benchmark &amp; Inputs)'!CI20</f>
        <v>-16.965576607556315</v>
      </c>
      <c r="CU20" s="94">
        <f>'Table 5 (Benchmark &amp; Inputs)'!CJ20</f>
        <v>-12.779460768089439</v>
      </c>
      <c r="CV20" s="94">
        <f>'Table 5 (Benchmark &amp; Inputs)'!CK20</f>
        <v>-1.3214979242814762</v>
      </c>
      <c r="CW20" s="94">
        <f>'Table 5 (Benchmark &amp; Inputs)'!CL20</f>
        <v>12.250055617895809</v>
      </c>
      <c r="CX20" s="94">
        <f>'Table 5 (Benchmark &amp; Inputs)'!CM20</f>
        <v>23.990113432272459</v>
      </c>
      <c r="CY20" s="94">
        <f>'Table 5 (Benchmark &amp; Inputs)'!CN20</f>
        <v>16.859085731204889</v>
      </c>
      <c r="CZ20" s="94">
        <f>'Table 5 (Benchmark &amp; Inputs)'!CO20</f>
        <v>2.349127939624148</v>
      </c>
      <c r="DA20" s="94">
        <f>'Table 5 (Benchmark &amp; Inputs)'!CP20</f>
        <v>-4.2466101773640323</v>
      </c>
      <c r="DB20" s="94">
        <f>'Table 5 (Benchmark &amp; Inputs)'!CQ20</f>
        <v>-14.595773776106039</v>
      </c>
      <c r="DC20" s="94">
        <f>'Table 5 (Benchmark &amp; Inputs)'!CR20</f>
        <v>-8.1301681379502959</v>
      </c>
      <c r="DD20" s="94">
        <f>'Table 5 (Benchmark &amp; Inputs)'!CS20</f>
        <v>-3.0742928315484157</v>
      </c>
      <c r="DE20" s="94">
        <f>'Table 5 (Benchmark &amp; Inputs)'!CT20</f>
        <v>-2.8113752623711763</v>
      </c>
      <c r="DF20" s="94">
        <f>'Table 5 (Benchmark &amp; Inputs)'!CU20</f>
        <v>4.6567595960865491</v>
      </c>
      <c r="DG20" s="94">
        <f>'Table 5 (Benchmark &amp; Inputs)'!CV20</f>
        <v>4.4325873338032773</v>
      </c>
      <c r="DH20" s="94">
        <f>'Table 5 (Benchmark &amp; Inputs)'!CW20</f>
        <v>7.4324709025953659</v>
      </c>
      <c r="DI20" s="94">
        <f>'Table 5 (Benchmark &amp; Inputs)'!CX20</f>
        <v>11.754210420722789</v>
      </c>
      <c r="DJ20" s="94">
        <f>'Table 5 (Benchmark &amp; Inputs)'!CY20</f>
        <v>14.408009914822534</v>
      </c>
      <c r="DK20" s="94">
        <f>'Table 5 (Benchmark &amp; Inputs)'!CZ20</f>
        <v>18.50357146462326</v>
      </c>
      <c r="DL20" s="181">
        <f>'Table 5 (Benchmark &amp; Inputs)'!DA20</f>
        <v>20.544550661037782</v>
      </c>
      <c r="DM20" s="94">
        <f>'Table 5 (Benchmark &amp; Inputs)'!DB20</f>
        <v>16.28697713391772</v>
      </c>
      <c r="DN20" s="94">
        <f>'Table 5 (Benchmark &amp; Inputs)'!DC20</f>
        <v>10.619299628987646</v>
      </c>
      <c r="DO20" s="94">
        <f>'Table 5 (Benchmark &amp; Inputs)'!DD20</f>
        <v>3.3740302951403058</v>
      </c>
      <c r="DP20" s="94">
        <f>'Table 5 (Benchmark &amp; Inputs)'!DE20</f>
        <v>0.10753950464394471</v>
      </c>
      <c r="DQ20" s="94">
        <f>'Table 5 (Benchmark &amp; Inputs)'!DF20</f>
        <v>1.7424566717483505</v>
      </c>
      <c r="DR20" s="94">
        <f>'Table 5 (Benchmark &amp; Inputs)'!DG20</f>
        <v>3.6938889658910679</v>
      </c>
      <c r="DS20" s="94">
        <f>'Table 5 (Benchmark &amp; Inputs)'!DH20</f>
        <v>6.2015716055642676</v>
      </c>
      <c r="DT20" s="94">
        <f>'Table 5 (Benchmark &amp; Inputs)'!DI20</f>
        <v>6.6782564446233232</v>
      </c>
      <c r="DU20" s="94">
        <f>'Table 5 (Benchmark &amp; Inputs)'!DJ20</f>
        <v>8.1272099969843676</v>
      </c>
      <c r="DV20" s="276">
        <f>'Table 5 (Benchmark &amp; Inputs)'!DK20</f>
        <v>10.380502520114792</v>
      </c>
      <c r="DW20" s="276">
        <f>'Table 5 (Benchmark &amp; Inputs)'!DL20</f>
        <v>9.8046591999702368</v>
      </c>
      <c r="DX20" s="276">
        <f>'Table 5 (Benchmark &amp; Inputs)'!DM20</f>
        <v>11.819541068783108</v>
      </c>
      <c r="DZ20" s="77"/>
      <c r="EA20" s="77"/>
      <c r="EB20" s="77"/>
    </row>
    <row r="21" spans="1:132" s="6" customFormat="1" x14ac:dyDescent="0.25">
      <c r="A21" s="428"/>
      <c r="B21" s="8" t="s">
        <v>124</v>
      </c>
      <c r="C21" s="56" t="s">
        <v>156</v>
      </c>
      <c r="D21" s="46" t="s">
        <v>137</v>
      </c>
      <c r="E21" s="46" t="s">
        <v>187</v>
      </c>
      <c r="F21" s="174">
        <f>'Table 6 (Correlations, Weights)'!AA31</f>
        <v>0.11556578223590819</v>
      </c>
      <c r="G21" s="8" t="s">
        <v>143</v>
      </c>
      <c r="H21" s="8" t="s">
        <v>147</v>
      </c>
      <c r="I21" s="8" t="s">
        <v>152</v>
      </c>
      <c r="J21" s="8">
        <v>31080</v>
      </c>
      <c r="K21" s="53">
        <v>29676</v>
      </c>
      <c r="L21" s="54">
        <v>43273.413888888892</v>
      </c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>
        <f>'Table 5 (Benchmark &amp; Inputs)'!L21</f>
        <v>0</v>
      </c>
      <c r="X21" s="94">
        <f>'Table 5 (Benchmark &amp; Inputs)'!M21</f>
        <v>0</v>
      </c>
      <c r="Y21" s="94">
        <f>'Table 5 (Benchmark &amp; Inputs)'!N21</f>
        <v>0</v>
      </c>
      <c r="Z21" s="94">
        <f>'Table 5 (Benchmark &amp; Inputs)'!O21</f>
        <v>0</v>
      </c>
      <c r="AA21" s="94">
        <f>'Table 5 (Benchmark &amp; Inputs)'!P21</f>
        <v>0</v>
      </c>
      <c r="AB21" s="94">
        <f>'Table 5 (Benchmark &amp; Inputs)'!Q21</f>
        <v>3.8002712285836848</v>
      </c>
      <c r="AC21" s="94">
        <f>'Table 5 (Benchmark &amp; Inputs)'!R21</f>
        <v>13.757375209149606</v>
      </c>
      <c r="AD21" s="94">
        <f>'Table 5 (Benchmark &amp; Inputs)'!S21</f>
        <v>7.0319836407339533</v>
      </c>
      <c r="AE21" s="94">
        <f>'Table 5 (Benchmark &amp; Inputs)'!T21</f>
        <v>1.6471335039417228</v>
      </c>
      <c r="AF21" s="94">
        <f>'Table 5 (Benchmark &amp; Inputs)'!U21</f>
        <v>1.2045009236494548</v>
      </c>
      <c r="AG21" s="94">
        <f>'Table 5 (Benchmark &amp; Inputs)'!V21</f>
        <v>-2.8588726065714742</v>
      </c>
      <c r="AH21" s="94">
        <f>'Table 5 (Benchmark &amp; Inputs)'!W21</f>
        <v>-3.4440666672191735</v>
      </c>
      <c r="AI21" s="94">
        <f>'Table 5 (Benchmark &amp; Inputs)'!X21</f>
        <v>4.0706063077640495</v>
      </c>
      <c r="AJ21" s="103">
        <f>'Table 5 (Benchmark &amp; Inputs)'!Y21</f>
        <v>4.0467485361365263</v>
      </c>
      <c r="AK21" s="94">
        <f>'Table 5 (Benchmark &amp; Inputs)'!Z21</f>
        <v>11.511296138537839</v>
      </c>
      <c r="AL21" s="94">
        <f>'Table 5 (Benchmark &amp; Inputs)'!AA21</f>
        <v>26.457530605477942</v>
      </c>
      <c r="AM21" s="320">
        <f>'Table 5 (Benchmark &amp; Inputs)'!AB21</f>
        <v>25.417635530907596</v>
      </c>
      <c r="AN21" s="94">
        <f>'Table 5 (Benchmark &amp; Inputs)'!AC21</f>
        <v>26.348343033010046</v>
      </c>
      <c r="AO21" s="94">
        <f>'Table 5 (Benchmark &amp; Inputs)'!AD21</f>
        <v>15.291746264102047</v>
      </c>
      <c r="AP21" s="94">
        <f>'Table 5 (Benchmark &amp; Inputs)'!AE21</f>
        <v>-0.19897168213256411</v>
      </c>
      <c r="AQ21" s="94">
        <f>'Table 5 (Benchmark &amp; Inputs)'!AF21</f>
        <v>-3.3480121484053016</v>
      </c>
      <c r="AR21" s="94">
        <f>'Table 5 (Benchmark &amp; Inputs)'!AG21</f>
        <v>-1.2849331678122067</v>
      </c>
      <c r="AS21" s="94">
        <f>'Table 5 (Benchmark &amp; Inputs)'!AH21</f>
        <v>9.4834840946871246</v>
      </c>
      <c r="AT21" s="94">
        <f>'Table 5 (Benchmark &amp; Inputs)'!AI21</f>
        <v>24.644342463541818</v>
      </c>
      <c r="AU21" s="94">
        <f>'Table 5 (Benchmark &amp; Inputs)'!AJ21</f>
        <v>32.491827525050539</v>
      </c>
      <c r="AV21" s="94">
        <f>'Table 5 (Benchmark &amp; Inputs)'!AK21</f>
        <v>30.817962354405154</v>
      </c>
      <c r="AW21" s="94">
        <f>'Table 5 (Benchmark &amp; Inputs)'!AL21</f>
        <v>27.050826239774938</v>
      </c>
      <c r="AX21" s="94">
        <f>'Table 5 (Benchmark &amp; Inputs)'!AM21</f>
        <v>18.718307629750253</v>
      </c>
      <c r="AY21" s="94">
        <f>'Table 5 (Benchmark &amp; Inputs)'!AN21</f>
        <v>13.425884760079153</v>
      </c>
      <c r="AZ21" s="94">
        <f>'Table 5 (Benchmark &amp; Inputs)'!AO21</f>
        <v>16.066540088616787</v>
      </c>
      <c r="BA21" s="94">
        <f>'Table 5 (Benchmark &amp; Inputs)'!AP21</f>
        <v>12.450006297523583</v>
      </c>
      <c r="BB21" s="94">
        <f>'Table 5 (Benchmark &amp; Inputs)'!AQ21</f>
        <v>14.337627803436643</v>
      </c>
      <c r="BC21" s="94">
        <f>'Table 5 (Benchmark &amp; Inputs)'!AR21</f>
        <v>14.553124403633142</v>
      </c>
      <c r="BD21" s="94">
        <f>'Table 5 (Benchmark &amp; Inputs)'!AS21</f>
        <v>7.8991210887782461</v>
      </c>
      <c r="BE21" s="94">
        <f>'Table 5 (Benchmark &amp; Inputs)'!AT21</f>
        <v>8.2133207435871274</v>
      </c>
      <c r="BF21" s="94">
        <f>'Table 5 (Benchmark &amp; Inputs)'!AU21</f>
        <v>6.226396022417096</v>
      </c>
      <c r="BG21" s="94">
        <f>'Table 5 (Benchmark &amp; Inputs)'!AV21</f>
        <v>5.7904376821938737</v>
      </c>
      <c r="BH21" s="94">
        <f>'Table 5 (Benchmark &amp; Inputs)'!AW21</f>
        <v>6.8254789579308932</v>
      </c>
      <c r="BI21" s="94">
        <f>'Table 5 (Benchmark &amp; Inputs)'!AX21</f>
        <v>6.4987460058006432</v>
      </c>
      <c r="BJ21" s="94">
        <f>'Table 5 (Benchmark &amp; Inputs)'!AY21</f>
        <v>5.6732105859717041</v>
      </c>
      <c r="BK21" s="94">
        <f>'Table 5 (Benchmark &amp; Inputs)'!AZ21</f>
        <v>5.9839764884349771</v>
      </c>
      <c r="BL21" s="94">
        <f>'Table 5 (Benchmark &amp; Inputs)'!BA21</f>
        <v>8.081944842573332</v>
      </c>
      <c r="BM21" s="94">
        <f>'Table 5 (Benchmark &amp; Inputs)'!BB21</f>
        <v>8.0615873687941129</v>
      </c>
      <c r="BN21" s="94">
        <f>'Table 5 (Benchmark &amp; Inputs)'!BC21</f>
        <v>7.9122683299649115</v>
      </c>
      <c r="BO21" s="94">
        <f>'Table 5 (Benchmark &amp; Inputs)'!BD21</f>
        <v>5.0685140004319376</v>
      </c>
      <c r="BP21" s="94">
        <f>'Table 5 (Benchmark &amp; Inputs)'!BE21</f>
        <v>2.0301869997255726</v>
      </c>
      <c r="BQ21" s="94">
        <f>'Table 5 (Benchmark &amp; Inputs)'!BF21</f>
        <v>3.8816118215310356</v>
      </c>
      <c r="BR21" s="94">
        <f>'Table 5 (Benchmark &amp; Inputs)'!BG21</f>
        <v>6.0547906096082755</v>
      </c>
      <c r="BS21" s="94">
        <f>'Table 5 (Benchmark &amp; Inputs)'!BH21</f>
        <v>6.3767571246739738</v>
      </c>
      <c r="BT21" s="94">
        <f>'Table 5 (Benchmark &amp; Inputs)'!BI21</f>
        <v>7.6270164128533295</v>
      </c>
      <c r="BU21" s="94">
        <f>'Table 5 (Benchmark &amp; Inputs)'!BJ21</f>
        <v>2.4025710261944329</v>
      </c>
      <c r="BV21" s="94">
        <f>'Table 5 (Benchmark &amp; Inputs)'!BK21</f>
        <v>-0.16516887261525334</v>
      </c>
      <c r="BW21" s="94">
        <f>'Table 5 (Benchmark &amp; Inputs)'!BL21</f>
        <v>3.9778607831192727</v>
      </c>
      <c r="BX21" s="94">
        <f>'Table 5 (Benchmark &amp; Inputs)'!BM21</f>
        <v>5.3959266854960894</v>
      </c>
      <c r="BY21" s="94">
        <f>'Table 5 (Benchmark &amp; Inputs)'!BN21</f>
        <v>8.3392863605210366</v>
      </c>
      <c r="BZ21" s="94">
        <f>'Table 5 (Benchmark &amp; Inputs)'!BO21</f>
        <v>8.0952572227271649</v>
      </c>
      <c r="CA21" s="94">
        <f>'Table 5 (Benchmark &amp; Inputs)'!BP21</f>
        <v>0.86366707429802425</v>
      </c>
      <c r="CB21" s="94">
        <f>'Table 5 (Benchmark &amp; Inputs)'!BQ21</f>
        <v>-2.2336593399668891</v>
      </c>
      <c r="CC21" s="94">
        <f>'Table 5 (Benchmark &amp; Inputs)'!BR21</f>
        <v>-2.641545692700392</v>
      </c>
      <c r="CD21" s="94">
        <f>'Table 5 (Benchmark &amp; Inputs)'!BS21</f>
        <v>-1.9430492142984375</v>
      </c>
      <c r="CE21" s="94">
        <f>'Table 5 (Benchmark &amp; Inputs)'!BT21</f>
        <v>3.7109547697441467</v>
      </c>
      <c r="CF21" s="94">
        <f>'Table 5 (Benchmark &amp; Inputs)'!BU21</f>
        <v>3.5125330913561119</v>
      </c>
      <c r="CG21" s="94">
        <f>'Table 5 (Benchmark &amp; Inputs)'!BV21</f>
        <v>-0.84078974615086921</v>
      </c>
      <c r="CH21" s="94">
        <f>'Table 5 (Benchmark &amp; Inputs)'!BW21</f>
        <v>-5.6180831554786756</v>
      </c>
      <c r="CI21" s="94">
        <f>'Table 5 (Benchmark &amp; Inputs)'!BX21</f>
        <v>-13.965610782995835</v>
      </c>
      <c r="CJ21" s="94">
        <f>'Table 5 (Benchmark &amp; Inputs)'!BY21</f>
        <v>-17.686337349359999</v>
      </c>
      <c r="CK21" s="94">
        <f>'Table 5 (Benchmark &amp; Inputs)'!BZ21</f>
        <v>-19.681053996073938</v>
      </c>
      <c r="CL21" s="94">
        <f>'Table 5 (Benchmark &amp; Inputs)'!CA21</f>
        <v>-23.862318206601202</v>
      </c>
      <c r="CM21" s="94">
        <f>'Table 5 (Benchmark &amp; Inputs)'!CB21</f>
        <v>-28.756044899125644</v>
      </c>
      <c r="CN21" s="94">
        <f>'Table 5 (Benchmark &amp; Inputs)'!CC21</f>
        <v>-35.417053763589969</v>
      </c>
      <c r="CO21" s="94">
        <f>'Table 5 (Benchmark &amp; Inputs)'!CD21</f>
        <v>-40.277800660639997</v>
      </c>
      <c r="CP21" s="94">
        <f>'Table 5 (Benchmark &amp; Inputs)'!CE21</f>
        <v>-34.396513834549467</v>
      </c>
      <c r="CQ21" s="94">
        <f>'Table 5 (Benchmark &amp; Inputs)'!CF21</f>
        <v>-14.770899477684422</v>
      </c>
      <c r="CR21" s="94">
        <f>'Table 5 (Benchmark &amp; Inputs)'!CG21</f>
        <v>13.814665179248481</v>
      </c>
      <c r="CS21" s="94">
        <f>'Table 5 (Benchmark &amp; Inputs)'!CH21</f>
        <v>46.938005156462744</v>
      </c>
      <c r="CT21" s="94">
        <f>'Table 5 (Benchmark &amp; Inputs)'!CI21</f>
        <v>57.654250705612888</v>
      </c>
      <c r="CU21" s="94">
        <f>'Table 5 (Benchmark &amp; Inputs)'!CJ21</f>
        <v>43.18652648311987</v>
      </c>
      <c r="CV21" s="94">
        <f>'Table 5 (Benchmark &amp; Inputs)'!CK21</f>
        <v>30.212271944775416</v>
      </c>
      <c r="CW21" s="94">
        <f>'Table 5 (Benchmark &amp; Inputs)'!CL21</f>
        <v>18.592760741922369</v>
      </c>
      <c r="CX21" s="94">
        <f>'Table 5 (Benchmark &amp; Inputs)'!CM21</f>
        <v>12.526125724215756</v>
      </c>
      <c r="CY21" s="94">
        <f>'Table 5 (Benchmark &amp; Inputs)'!CN21</f>
        <v>5.3310292610197996</v>
      </c>
      <c r="CZ21" s="94">
        <f>'Table 5 (Benchmark &amp; Inputs)'!CO21</f>
        <v>-3.5781006884088211</v>
      </c>
      <c r="DA21" s="94">
        <f>'Table 5 (Benchmark &amp; Inputs)'!CP21</f>
        <v>-6.2896403603819362</v>
      </c>
      <c r="DB21" s="94">
        <f>'Table 5 (Benchmark &amp; Inputs)'!CQ21</f>
        <v>-9.3934406600800902</v>
      </c>
      <c r="DC21" s="94">
        <f>'Table 5 (Benchmark &amp; Inputs)'!CR21</f>
        <v>-3.2871600440691333</v>
      </c>
      <c r="DD21" s="94">
        <f>'Table 5 (Benchmark &amp; Inputs)'!CS21</f>
        <v>3.9983575235640703</v>
      </c>
      <c r="DE21" s="94">
        <f>'Table 5 (Benchmark &amp; Inputs)'!CT21</f>
        <v>6.7602718107270299</v>
      </c>
      <c r="DF21" s="94">
        <f>'Table 5 (Benchmark &amp; Inputs)'!CU21</f>
        <v>12.353750897462207</v>
      </c>
      <c r="DG21" s="94">
        <f>'Table 5 (Benchmark &amp; Inputs)'!CV21</f>
        <v>10.937372667382974</v>
      </c>
      <c r="DH21" s="94">
        <f>'Table 5 (Benchmark &amp; Inputs)'!CW21</f>
        <v>11.3165692148796</v>
      </c>
      <c r="DI21" s="94">
        <f>'Table 5 (Benchmark &amp; Inputs)'!CX21</f>
        <v>10.29523968517451</v>
      </c>
      <c r="DJ21" s="94">
        <f>'Table 5 (Benchmark &amp; Inputs)'!CY21</f>
        <v>7.0979885239018294</v>
      </c>
      <c r="DK21" s="94">
        <f>'Table 5 (Benchmark &amp; Inputs)'!CZ21</f>
        <v>4.8909098073693427</v>
      </c>
      <c r="DL21" s="181">
        <f>'Table 5 (Benchmark &amp; Inputs)'!DA21</f>
        <v>-1.8816416910463971</v>
      </c>
      <c r="DM21" s="94">
        <f>'Table 5 (Benchmark &amp; Inputs)'!DB21</f>
        <v>-7.2880713025230328</v>
      </c>
      <c r="DN21" s="94">
        <f>'Table 5 (Benchmark &amp; Inputs)'!DC21</f>
        <v>-10.968374278980491</v>
      </c>
      <c r="DO21" s="94">
        <f>'Table 5 (Benchmark &amp; Inputs)'!DD21</f>
        <v>-13.824762605405899</v>
      </c>
      <c r="DP21" s="94">
        <f>'Table 5 (Benchmark &amp; Inputs)'!DE21</f>
        <v>-11.936283213048778</v>
      </c>
      <c r="DQ21" s="94">
        <f>'Table 5 (Benchmark &amp; Inputs)'!DF21</f>
        <v>-6.9546773365205068</v>
      </c>
      <c r="DR21" s="94">
        <f>'Table 5 (Benchmark &amp; Inputs)'!DG21</f>
        <v>-2.4216261241742609</v>
      </c>
      <c r="DS21" s="94">
        <f>'Table 5 (Benchmark &amp; Inputs)'!DH21</f>
        <v>2.0335473294060424</v>
      </c>
      <c r="DT21" s="94">
        <f>'Table 5 (Benchmark &amp; Inputs)'!DI21</f>
        <v>3.5420088812570181</v>
      </c>
      <c r="DU21" s="94">
        <f>'Table 5 (Benchmark &amp; Inputs)'!DJ21</f>
        <v>1.5931251857383402</v>
      </c>
      <c r="DV21" s="276">
        <f>'Table 5 (Benchmark &amp; Inputs)'!DK21</f>
        <v>-0.59633128473510311</v>
      </c>
      <c r="DW21" s="276">
        <f>'Table 5 (Benchmark &amp; Inputs)'!DL21</f>
        <v>-2.1273065801224544</v>
      </c>
      <c r="DX21" s="276">
        <f>'Table 5 (Benchmark &amp; Inputs)'!DM21</f>
        <v>-1.4127411927197433</v>
      </c>
      <c r="DZ21" s="77"/>
      <c r="EA21" s="77"/>
      <c r="EB21" s="77"/>
    </row>
    <row r="22" spans="1:132" s="6" customFormat="1" x14ac:dyDescent="0.25">
      <c r="A22" s="428"/>
      <c r="B22" s="8" t="s">
        <v>125</v>
      </c>
      <c r="C22" s="56" t="s">
        <v>157</v>
      </c>
      <c r="D22" s="46" t="s">
        <v>137</v>
      </c>
      <c r="E22" s="46" t="s">
        <v>187</v>
      </c>
      <c r="F22" s="174">
        <f>'Table 6 (Correlations, Weights)'!AA31</f>
        <v>0.11556578223590819</v>
      </c>
      <c r="G22" s="8" t="s">
        <v>143</v>
      </c>
      <c r="H22" s="8" t="s">
        <v>147</v>
      </c>
      <c r="I22" s="8" t="s">
        <v>152</v>
      </c>
      <c r="J22" s="8">
        <v>16980</v>
      </c>
      <c r="K22" s="53">
        <v>29676</v>
      </c>
      <c r="L22" s="54">
        <v>43273.413194444445</v>
      </c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4">
        <f>'Table 5 (Benchmark &amp; Inputs)'!L22</f>
        <v>0</v>
      </c>
      <c r="X22" s="94">
        <f>'Table 5 (Benchmark &amp; Inputs)'!M22</f>
        <v>0</v>
      </c>
      <c r="Y22" s="94">
        <f>'Table 5 (Benchmark &amp; Inputs)'!N22</f>
        <v>0</v>
      </c>
      <c r="Z22" s="94">
        <f>'Table 5 (Benchmark &amp; Inputs)'!O22</f>
        <v>0</v>
      </c>
      <c r="AA22" s="94">
        <f>'Table 5 (Benchmark &amp; Inputs)'!P22</f>
        <v>0</v>
      </c>
      <c r="AB22" s="94">
        <f>'Table 5 (Benchmark &amp; Inputs)'!Q22</f>
        <v>2.4547273986886884</v>
      </c>
      <c r="AC22" s="94">
        <f>'Table 5 (Benchmark &amp; Inputs)'!R22</f>
        <v>8.7508104710934749</v>
      </c>
      <c r="AD22" s="94">
        <f>'Table 5 (Benchmark &amp; Inputs)'!S22</f>
        <v>6.7251440049176718</v>
      </c>
      <c r="AE22" s="94">
        <f>'Table 5 (Benchmark &amp; Inputs)'!T22</f>
        <v>9.6915818515643437</v>
      </c>
      <c r="AF22" s="94">
        <f>'Table 5 (Benchmark &amp; Inputs)'!U22</f>
        <v>16.566938228849338</v>
      </c>
      <c r="AG22" s="94">
        <f>'Table 5 (Benchmark &amp; Inputs)'!V22</f>
        <v>13.584695783006968</v>
      </c>
      <c r="AH22" s="94">
        <f>'Table 5 (Benchmark &amp; Inputs)'!W22</f>
        <v>15.851419452164903</v>
      </c>
      <c r="AI22" s="94">
        <f>'Table 5 (Benchmark &amp; Inputs)'!X22</f>
        <v>14.755880837800603</v>
      </c>
      <c r="AJ22" s="103">
        <f>'Table 5 (Benchmark &amp; Inputs)'!Y22</f>
        <v>9.7149089576481735</v>
      </c>
      <c r="AK22" s="94">
        <f>'Table 5 (Benchmark &amp; Inputs)'!Z22</f>
        <v>10.762870941679989</v>
      </c>
      <c r="AL22" s="94">
        <f>'Table 5 (Benchmark &amp; Inputs)'!AA22</f>
        <v>8.6568201420052766</v>
      </c>
      <c r="AM22" s="320">
        <f>'Table 5 (Benchmark &amp; Inputs)'!AB22</f>
        <v>6.5920659952292739</v>
      </c>
      <c r="AN22" s="94">
        <f>'Table 5 (Benchmark &amp; Inputs)'!AC22</f>
        <v>0.72303511952500898</v>
      </c>
      <c r="AO22" s="94">
        <f>'Table 5 (Benchmark &amp; Inputs)'!AD22</f>
        <v>-5.5002943194067502</v>
      </c>
      <c r="AP22" s="94">
        <f>'Table 5 (Benchmark &amp; Inputs)'!AE22</f>
        <v>-8.7805174889304691</v>
      </c>
      <c r="AQ22" s="94">
        <f>'Table 5 (Benchmark &amp; Inputs)'!AF22</f>
        <v>-7.5192691072976992</v>
      </c>
      <c r="AR22" s="94">
        <f>'Table 5 (Benchmark &amp; Inputs)'!AG22</f>
        <v>-2.37429927330263</v>
      </c>
      <c r="AS22" s="94">
        <f>'Table 5 (Benchmark &amp; Inputs)'!AH22</f>
        <v>3.6455447019717315</v>
      </c>
      <c r="AT22" s="94">
        <f>'Table 5 (Benchmark &amp; Inputs)'!AI22</f>
        <v>11.009024171622988</v>
      </c>
      <c r="AU22" s="94">
        <f>'Table 5 (Benchmark &amp; Inputs)'!AJ22</f>
        <v>9.8991216034094656</v>
      </c>
      <c r="AV22" s="94">
        <f>'Table 5 (Benchmark &amp; Inputs)'!AK22</f>
        <v>8.0940782558373154</v>
      </c>
      <c r="AW22" s="94">
        <f>'Table 5 (Benchmark &amp; Inputs)'!AL22</f>
        <v>8.3661987500208532</v>
      </c>
      <c r="AX22" s="94">
        <f>'Table 5 (Benchmark &amp; Inputs)'!AM22</f>
        <v>3.912993121436767</v>
      </c>
      <c r="AY22" s="94">
        <f>'Table 5 (Benchmark &amp; Inputs)'!AN22</f>
        <v>5.3250342725771143</v>
      </c>
      <c r="AZ22" s="94">
        <f>'Table 5 (Benchmark &amp; Inputs)'!AO22</f>
        <v>8.1966340439889507</v>
      </c>
      <c r="BA22" s="94">
        <f>'Table 5 (Benchmark &amp; Inputs)'!AP22</f>
        <v>10.55074244757151</v>
      </c>
      <c r="BB22" s="94">
        <f>'Table 5 (Benchmark &amp; Inputs)'!AQ22</f>
        <v>16.579489363444218</v>
      </c>
      <c r="BC22" s="94">
        <f>'Table 5 (Benchmark &amp; Inputs)'!AR22</f>
        <v>18.585856641278681</v>
      </c>
      <c r="BD22" s="94">
        <f>'Table 5 (Benchmark &amp; Inputs)'!AS22</f>
        <v>19.500737350262849</v>
      </c>
      <c r="BE22" s="94">
        <f>'Table 5 (Benchmark &amp; Inputs)'!AT22</f>
        <v>15.954841689122453</v>
      </c>
      <c r="BF22" s="94">
        <f>'Table 5 (Benchmark &amp; Inputs)'!AU22</f>
        <v>9.4468325407417169</v>
      </c>
      <c r="BG22" s="94">
        <f>'Table 5 (Benchmark &amp; Inputs)'!AV22</f>
        <v>5.7327537960479891</v>
      </c>
      <c r="BH22" s="94">
        <f>'Table 5 (Benchmark &amp; Inputs)'!AW22</f>
        <v>-0.48878669555825915</v>
      </c>
      <c r="BI22" s="94">
        <f>'Table 5 (Benchmark &amp; Inputs)'!AX22</f>
        <v>-1.6482462358414218</v>
      </c>
      <c r="BJ22" s="94">
        <f>'Table 5 (Benchmark &amp; Inputs)'!AY22</f>
        <v>0.24046820086472087</v>
      </c>
      <c r="BK22" s="94">
        <f>'Table 5 (Benchmark &amp; Inputs)'!AZ22</f>
        <v>0.13779529802021148</v>
      </c>
      <c r="BL22" s="94">
        <f>'Table 5 (Benchmark &amp; Inputs)'!BA22</f>
        <v>2.6198728592905201</v>
      </c>
      <c r="BM22" s="94">
        <f>'Table 5 (Benchmark &amp; Inputs)'!BB22</f>
        <v>1.8861419255518974</v>
      </c>
      <c r="BN22" s="94">
        <f>'Table 5 (Benchmark &amp; Inputs)'!BC22</f>
        <v>0.60719972198083405</v>
      </c>
      <c r="BO22" s="94">
        <f>'Table 5 (Benchmark &amp; Inputs)'!BD22</f>
        <v>1.1299698760082182</v>
      </c>
      <c r="BP22" s="94">
        <f>'Table 5 (Benchmark &amp; Inputs)'!BE22</f>
        <v>1.9453202211848848</v>
      </c>
      <c r="BQ22" s="94">
        <f>'Table 5 (Benchmark &amp; Inputs)'!BF22</f>
        <v>5.4374982618442473</v>
      </c>
      <c r="BR22" s="94">
        <f>'Table 5 (Benchmark &amp; Inputs)'!BG22</f>
        <v>6.1691277531960704</v>
      </c>
      <c r="BS22" s="94">
        <f>'Table 5 (Benchmark &amp; Inputs)'!BH22</f>
        <v>7.2513170811456167</v>
      </c>
      <c r="BT22" s="94">
        <f>'Table 5 (Benchmark &amp; Inputs)'!BI22</f>
        <v>9.2369134860408195</v>
      </c>
      <c r="BU22" s="94">
        <f>'Table 5 (Benchmark &amp; Inputs)'!BJ22</f>
        <v>7.6329785469930007</v>
      </c>
      <c r="BV22" s="94">
        <f>'Table 5 (Benchmark &amp; Inputs)'!BK22</f>
        <v>7.8276051593508518</v>
      </c>
      <c r="BW22" s="94">
        <f>'Table 5 (Benchmark &amp; Inputs)'!BL22</f>
        <v>8.6355794229785587</v>
      </c>
      <c r="BX22" s="94">
        <f>'Table 5 (Benchmark &amp; Inputs)'!BM22</f>
        <v>6.4170222574791618</v>
      </c>
      <c r="BY22" s="94">
        <f>'Table 5 (Benchmark &amp; Inputs)'!BN22</f>
        <v>6.1366786579104522</v>
      </c>
      <c r="BZ22" s="94">
        <f>'Table 5 (Benchmark &amp; Inputs)'!BO22</f>
        <v>9.6167115610570182</v>
      </c>
      <c r="CA22" s="94">
        <f>'Table 5 (Benchmark &amp; Inputs)'!BP22</f>
        <v>9.3653908982209</v>
      </c>
      <c r="CB22" s="94">
        <f>'Table 5 (Benchmark &amp; Inputs)'!BQ22</f>
        <v>11.450559731488005</v>
      </c>
      <c r="CC22" s="94">
        <f>'Table 5 (Benchmark &amp; Inputs)'!BR22</f>
        <v>11.530891760380884</v>
      </c>
      <c r="CD22" s="94">
        <f>'Table 5 (Benchmark &amp; Inputs)'!BS22</f>
        <v>7.5633384707479543</v>
      </c>
      <c r="CE22" s="94">
        <f>'Table 5 (Benchmark &amp; Inputs)'!BT22</f>
        <v>7.288821356584446</v>
      </c>
      <c r="CF22" s="94">
        <f>'Table 5 (Benchmark &amp; Inputs)'!BU22</f>
        <v>6.0838450435555265</v>
      </c>
      <c r="CG22" s="94">
        <f>'Table 5 (Benchmark &amp; Inputs)'!BV22</f>
        <v>5.7725028563366685</v>
      </c>
      <c r="CH22" s="94">
        <f>'Table 5 (Benchmark &amp; Inputs)'!BW22</f>
        <v>3.7032316950190545</v>
      </c>
      <c r="CI22" s="94">
        <f>'Table 5 (Benchmark &amp; Inputs)'!BX22</f>
        <v>-2.5380194372403184</v>
      </c>
      <c r="CJ22" s="94">
        <f>'Table 5 (Benchmark &amp; Inputs)'!BY22</f>
        <v>-9.3690421653730294</v>
      </c>
      <c r="CK22" s="94">
        <f>'Table 5 (Benchmark &amp; Inputs)'!BZ22</f>
        <v>-16.199595917457977</v>
      </c>
      <c r="CL22" s="94">
        <f>'Table 5 (Benchmark &amp; Inputs)'!CA22</f>
        <v>-21.509829751067038</v>
      </c>
      <c r="CM22" s="94">
        <f>'Table 5 (Benchmark &amp; Inputs)'!CB22</f>
        <v>-24.225905062691051</v>
      </c>
      <c r="CN22" s="94">
        <f>'Table 5 (Benchmark &amp; Inputs)'!CC22</f>
        <v>-28.718811579821775</v>
      </c>
      <c r="CO22" s="94">
        <f>'Table 5 (Benchmark &amp; Inputs)'!CD22</f>
        <v>-31.748633907605665</v>
      </c>
      <c r="CP22" s="94">
        <f>'Table 5 (Benchmark &amp; Inputs)'!CE22</f>
        <v>-34.117663282756318</v>
      </c>
      <c r="CQ22" s="94">
        <f>'Table 5 (Benchmark &amp; Inputs)'!CF22</f>
        <v>-34.336549960022431</v>
      </c>
      <c r="CR22" s="94">
        <f>'Table 5 (Benchmark &amp; Inputs)'!CG22</f>
        <v>-31.920252330880821</v>
      </c>
      <c r="CS22" s="94">
        <f>'Table 5 (Benchmark &amp; Inputs)'!CH22</f>
        <v>-28.632500239228477</v>
      </c>
      <c r="CT22" s="94">
        <f>'Table 5 (Benchmark &amp; Inputs)'!CI22</f>
        <v>-23.171293130175698</v>
      </c>
      <c r="CU22" s="94">
        <f>'Table 5 (Benchmark &amp; Inputs)'!CJ22</f>
        <v>-14.993210246182226</v>
      </c>
      <c r="CV22" s="94">
        <f>'Table 5 (Benchmark &amp; Inputs)'!CK22</f>
        <v>3.5134025479332802</v>
      </c>
      <c r="CW22" s="94">
        <f>'Table 5 (Benchmark &amp; Inputs)'!CL22</f>
        <v>17.162950089763179</v>
      </c>
      <c r="CX22" s="94">
        <f>'Table 5 (Benchmark &amp; Inputs)'!CM22</f>
        <v>31.981756050398154</v>
      </c>
      <c r="CY22" s="94">
        <f>'Table 5 (Benchmark &amp; Inputs)'!CN22</f>
        <v>21.846478263281728</v>
      </c>
      <c r="CZ22" s="94">
        <f>'Table 5 (Benchmark &amp; Inputs)'!CO22</f>
        <v>-0.82964197264186279</v>
      </c>
      <c r="DA22" s="94">
        <f>'Table 5 (Benchmark &amp; Inputs)'!CP22</f>
        <v>-7.4274020605208708</v>
      </c>
      <c r="DB22" s="94">
        <f>'Table 5 (Benchmark &amp; Inputs)'!CQ22</f>
        <v>-18.247169212722241</v>
      </c>
      <c r="DC22" s="94">
        <f>'Table 5 (Benchmark &amp; Inputs)'!CR22</f>
        <v>-7.4906822907719741</v>
      </c>
      <c r="DD22" s="94">
        <f>'Table 5 (Benchmark &amp; Inputs)'!CS22</f>
        <v>7.9790878305816211</v>
      </c>
      <c r="DE22" s="94">
        <f>'Table 5 (Benchmark &amp; Inputs)'!CT22</f>
        <v>15.526021136288829</v>
      </c>
      <c r="DF22" s="94">
        <f>'Table 5 (Benchmark &amp; Inputs)'!CU22</f>
        <v>28.376544976186697</v>
      </c>
      <c r="DG22" s="94">
        <f>'Table 5 (Benchmark &amp; Inputs)'!CV22</f>
        <v>28.141221760818841</v>
      </c>
      <c r="DH22" s="94">
        <f>'Table 5 (Benchmark &amp; Inputs)'!CW22</f>
        <v>28.570165985868307</v>
      </c>
      <c r="DI22" s="94">
        <f>'Table 5 (Benchmark &amp; Inputs)'!CX22</f>
        <v>30.984488172884404</v>
      </c>
      <c r="DJ22" s="94">
        <f>'Table 5 (Benchmark &amp; Inputs)'!CY22</f>
        <v>32.762294889083414</v>
      </c>
      <c r="DK22" s="94">
        <f>'Table 5 (Benchmark &amp; Inputs)'!CZ22</f>
        <v>34.023467305341356</v>
      </c>
      <c r="DL22" s="181">
        <f>'Table 5 (Benchmark &amp; Inputs)'!DA22</f>
        <v>27.677310645718201</v>
      </c>
      <c r="DM22" s="94">
        <f>'Table 5 (Benchmark &amp; Inputs)'!DB22</f>
        <v>15.862474584905939</v>
      </c>
      <c r="DN22" s="94">
        <f>'Table 5 (Benchmark &amp; Inputs)'!DC22</f>
        <v>5.3787870255074388</v>
      </c>
      <c r="DO22" s="94">
        <f>'Table 5 (Benchmark &amp; Inputs)'!DD22</f>
        <v>-3.9527978375065729</v>
      </c>
      <c r="DP22" s="94">
        <f>'Table 5 (Benchmark &amp; Inputs)'!DE22</f>
        <v>-6.4508834445330692</v>
      </c>
      <c r="DQ22" s="94">
        <f>'Table 5 (Benchmark &amp; Inputs)'!DF22</f>
        <v>-2.5369668197891011</v>
      </c>
      <c r="DR22" s="94">
        <f>'Table 5 (Benchmark &amp; Inputs)'!DG22</f>
        <v>2.0787089391840983</v>
      </c>
      <c r="DS22" s="94">
        <f>'Table 5 (Benchmark &amp; Inputs)'!DH22</f>
        <v>5.5210959516761138</v>
      </c>
      <c r="DT22" s="94">
        <f>'Table 5 (Benchmark &amp; Inputs)'!DI22</f>
        <v>6.9736112985005931</v>
      </c>
      <c r="DU22" s="94">
        <f>'Table 5 (Benchmark &amp; Inputs)'!DJ22</f>
        <v>6.1573059350548602</v>
      </c>
      <c r="DV22" s="276">
        <f>'Table 5 (Benchmark &amp; Inputs)'!DK22</f>
        <v>5.6567631541558088</v>
      </c>
      <c r="DW22" s="276">
        <f>'Table 5 (Benchmark &amp; Inputs)'!DL22</f>
        <v>5.8003829450394457</v>
      </c>
      <c r="DX22" s="276">
        <f>'Table 5 (Benchmark &amp; Inputs)'!DM22</f>
        <v>7.3125382954035656</v>
      </c>
      <c r="DZ22" s="77"/>
      <c r="EA22" s="77"/>
      <c r="EB22" s="77"/>
    </row>
    <row r="23" spans="1:132" s="6" customFormat="1" x14ac:dyDescent="0.25">
      <c r="A23" s="428"/>
      <c r="B23" s="8" t="s">
        <v>126</v>
      </c>
      <c r="C23" s="56" t="s">
        <v>158</v>
      </c>
      <c r="D23" s="46" t="s">
        <v>137</v>
      </c>
      <c r="E23" s="46" t="s">
        <v>187</v>
      </c>
      <c r="F23" s="174">
        <f>'Table 6 (Correlations, Weights)'!AA31</f>
        <v>0.11556578223590819</v>
      </c>
      <c r="G23" s="8" t="s">
        <v>143</v>
      </c>
      <c r="H23" s="8" t="s">
        <v>147</v>
      </c>
      <c r="I23" s="8" t="s">
        <v>152</v>
      </c>
      <c r="J23" s="8">
        <v>37980</v>
      </c>
      <c r="K23" s="53">
        <v>29676</v>
      </c>
      <c r="L23" s="54">
        <v>43273.413888888892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>
        <f>'Table 5 (Benchmark &amp; Inputs)'!L23</f>
        <v>0</v>
      </c>
      <c r="X23" s="94">
        <f>'Table 5 (Benchmark &amp; Inputs)'!M23</f>
        <v>0</v>
      </c>
      <c r="Y23" s="94">
        <f>'Table 5 (Benchmark &amp; Inputs)'!N23</f>
        <v>0</v>
      </c>
      <c r="Z23" s="94">
        <f>'Table 5 (Benchmark &amp; Inputs)'!O23</f>
        <v>0</v>
      </c>
      <c r="AA23" s="94">
        <f>'Table 5 (Benchmark &amp; Inputs)'!P23</f>
        <v>0</v>
      </c>
      <c r="AB23" s="94">
        <f>'Table 5 (Benchmark &amp; Inputs)'!Q23</f>
        <v>1.3204939941875828</v>
      </c>
      <c r="AC23" s="94">
        <f>'Table 5 (Benchmark &amp; Inputs)'!R23</f>
        <v>7.3116723164711139</v>
      </c>
      <c r="AD23" s="94">
        <f>'Table 5 (Benchmark &amp; Inputs)'!S23</f>
        <v>10.464281066699657</v>
      </c>
      <c r="AE23" s="94">
        <f>'Table 5 (Benchmark &amp; Inputs)'!T23</f>
        <v>11.162779380630996</v>
      </c>
      <c r="AF23" s="94">
        <f>'Table 5 (Benchmark &amp; Inputs)'!U23</f>
        <v>15.190257348836891</v>
      </c>
      <c r="AG23" s="94">
        <f>'Table 5 (Benchmark &amp; Inputs)'!V23</f>
        <v>12.187968458814694</v>
      </c>
      <c r="AH23" s="94">
        <f>'Table 5 (Benchmark &amp; Inputs)'!W23</f>
        <v>10.23557801408082</v>
      </c>
      <c r="AI23" s="94">
        <f>'Table 5 (Benchmark &amp; Inputs)'!X23</f>
        <v>11.452323467068766</v>
      </c>
      <c r="AJ23" s="103">
        <f>'Table 5 (Benchmark &amp; Inputs)'!Y23</f>
        <v>5.7976456219706973</v>
      </c>
      <c r="AK23" s="94">
        <f>'Table 5 (Benchmark &amp; Inputs)'!Z23</f>
        <v>7.786598189778891</v>
      </c>
      <c r="AL23" s="94">
        <f>'Table 5 (Benchmark &amp; Inputs)'!AA23</f>
        <v>8.1154862342006702</v>
      </c>
      <c r="AM23" s="320">
        <f>'Table 5 (Benchmark &amp; Inputs)'!AB23</f>
        <v>7.8541807560020658</v>
      </c>
      <c r="AN23" s="94">
        <f>'Table 5 (Benchmark &amp; Inputs)'!AC23</f>
        <v>3.5903454693212362</v>
      </c>
      <c r="AO23" s="94">
        <f>'Table 5 (Benchmark &amp; Inputs)'!AD23</f>
        <v>-0.79399796744124473</v>
      </c>
      <c r="AP23" s="94">
        <f>'Table 5 (Benchmark &amp; Inputs)'!AE23</f>
        <v>-2.0958717095092236</v>
      </c>
      <c r="AQ23" s="94">
        <f>'Table 5 (Benchmark &amp; Inputs)'!AF23</f>
        <v>-2.603532706110526</v>
      </c>
      <c r="AR23" s="94">
        <f>'Table 5 (Benchmark &amp; Inputs)'!AG23</f>
        <v>6.5847648768107616</v>
      </c>
      <c r="AS23" s="94">
        <f>'Table 5 (Benchmark &amp; Inputs)'!AH23</f>
        <v>10.756928804511997</v>
      </c>
      <c r="AT23" s="94">
        <f>'Table 5 (Benchmark &amp; Inputs)'!AI23</f>
        <v>18.273253509995556</v>
      </c>
      <c r="AU23" s="94">
        <f>'Table 5 (Benchmark &amp; Inputs)'!AJ23</f>
        <v>11.756571358693526</v>
      </c>
      <c r="AV23" s="94">
        <f>'Table 5 (Benchmark &amp; Inputs)'!AK23</f>
        <v>2.2776923485487721</v>
      </c>
      <c r="AW23" s="94">
        <f>'Table 5 (Benchmark &amp; Inputs)'!AL23</f>
        <v>-0.54952865901578662</v>
      </c>
      <c r="AX23" s="94">
        <f>'Table 5 (Benchmark &amp; Inputs)'!AM23</f>
        <v>-10.654085344444582</v>
      </c>
      <c r="AY23" s="94">
        <f>'Table 5 (Benchmark &amp; Inputs)'!AN23</f>
        <v>-4.9458283007994099</v>
      </c>
      <c r="AZ23" s="94">
        <f>'Table 5 (Benchmark &amp; Inputs)'!AO23</f>
        <v>0.12919773940345208</v>
      </c>
      <c r="BA23" s="94">
        <f>'Table 5 (Benchmark &amp; Inputs)'!AP23</f>
        <v>3.7531100475376347</v>
      </c>
      <c r="BB23" s="94">
        <f>'Table 5 (Benchmark &amp; Inputs)'!AQ23</f>
        <v>9.7930755096424829</v>
      </c>
      <c r="BC23" s="94">
        <f>'Table 5 (Benchmark &amp; Inputs)'!AR23</f>
        <v>6.9798074002211958</v>
      </c>
      <c r="BD23" s="94">
        <f>'Table 5 (Benchmark &amp; Inputs)'!AS23</f>
        <v>4.4128373003423427</v>
      </c>
      <c r="BE23" s="94">
        <f>'Table 5 (Benchmark &amp; Inputs)'!AT23</f>
        <v>-0.25477578066268008</v>
      </c>
      <c r="BF23" s="94">
        <f>'Table 5 (Benchmark &amp; Inputs)'!AU23</f>
        <v>-0.47159608776314715</v>
      </c>
      <c r="BG23" s="94">
        <f>'Table 5 (Benchmark &amp; Inputs)'!AV23</f>
        <v>0.3292716994610605</v>
      </c>
      <c r="BH23" s="94">
        <f>'Table 5 (Benchmark &amp; Inputs)'!AW23</f>
        <v>-1.0379536239590874</v>
      </c>
      <c r="BI23" s="94">
        <f>'Table 5 (Benchmark &amp; Inputs)'!AX23</f>
        <v>0.72403197594213942</v>
      </c>
      <c r="BJ23" s="94">
        <f>'Table 5 (Benchmark &amp; Inputs)'!AY23</f>
        <v>-0.25153789110710156</v>
      </c>
      <c r="BK23" s="94">
        <f>'Table 5 (Benchmark &amp; Inputs)'!AZ23</f>
        <v>-0.12563819369328547</v>
      </c>
      <c r="BL23" s="94">
        <f>'Table 5 (Benchmark &amp; Inputs)'!BA23</f>
        <v>3.6998537336422403</v>
      </c>
      <c r="BM23" s="94">
        <f>'Table 5 (Benchmark &amp; Inputs)'!BB23</f>
        <v>4.2070142748877331</v>
      </c>
      <c r="BN23" s="94">
        <f>'Table 5 (Benchmark &amp; Inputs)'!BC23</f>
        <v>4.1384042344480028</v>
      </c>
      <c r="BO23" s="94">
        <f>'Table 5 (Benchmark &amp; Inputs)'!BD23</f>
        <v>3.002241700517422</v>
      </c>
      <c r="BP23" s="94">
        <f>'Table 5 (Benchmark &amp; Inputs)'!BE23</f>
        <v>1.320707719239393</v>
      </c>
      <c r="BQ23" s="94">
        <f>'Table 5 (Benchmark &amp; Inputs)'!BF23</f>
        <v>4.0561694743124166</v>
      </c>
      <c r="BR23" s="94">
        <f>'Table 5 (Benchmark &amp; Inputs)'!BG23</f>
        <v>6.5152348747445572</v>
      </c>
      <c r="BS23" s="94">
        <f>'Table 5 (Benchmark &amp; Inputs)'!BH23</f>
        <v>6.3621646447481748</v>
      </c>
      <c r="BT23" s="94">
        <f>'Table 5 (Benchmark &amp; Inputs)'!BI23</f>
        <v>7.3741679760442267</v>
      </c>
      <c r="BU23" s="94">
        <f>'Table 5 (Benchmark &amp; Inputs)'!BJ23</f>
        <v>4.839250474389897</v>
      </c>
      <c r="BV23" s="94">
        <f>'Table 5 (Benchmark &amp; Inputs)'!BK23</f>
        <v>3.3486400695080696</v>
      </c>
      <c r="BW23" s="94">
        <f>'Table 5 (Benchmark &amp; Inputs)'!BL23</f>
        <v>9.6595818851889508</v>
      </c>
      <c r="BX23" s="94">
        <f>'Table 5 (Benchmark &amp; Inputs)'!BM23</f>
        <v>11.41145305860633</v>
      </c>
      <c r="BY23" s="94">
        <f>'Table 5 (Benchmark &amp; Inputs)'!BN23</f>
        <v>13.479473726399394</v>
      </c>
      <c r="BZ23" s="94">
        <f>'Table 5 (Benchmark &amp; Inputs)'!BO23</f>
        <v>16.620039834486629</v>
      </c>
      <c r="CA23" s="94">
        <f>'Table 5 (Benchmark &amp; Inputs)'!BP23</f>
        <v>12.118185134092794</v>
      </c>
      <c r="CB23" s="94">
        <f>'Table 5 (Benchmark &amp; Inputs)'!BQ23</f>
        <v>11.34641672694358</v>
      </c>
      <c r="CC23" s="94">
        <f>'Table 5 (Benchmark &amp; Inputs)'!BR23</f>
        <v>8.5138227845217855</v>
      </c>
      <c r="CD23" s="94">
        <f>'Table 5 (Benchmark &amp; Inputs)'!BS23</f>
        <v>6.5701145295156209</v>
      </c>
      <c r="CE23" s="94">
        <f>'Table 5 (Benchmark &amp; Inputs)'!BT23</f>
        <v>7.0314615104705744</v>
      </c>
      <c r="CF23" s="94">
        <f>'Table 5 (Benchmark &amp; Inputs)'!BU23</f>
        <v>5.5741682674369617</v>
      </c>
      <c r="CG23" s="94">
        <f>'Table 5 (Benchmark &amp; Inputs)'!BV23</f>
        <v>5.4979785997944495</v>
      </c>
      <c r="CH23" s="94">
        <f>'Table 5 (Benchmark &amp; Inputs)'!BW23</f>
        <v>2.5946398374710071</v>
      </c>
      <c r="CI23" s="94">
        <f>'Table 5 (Benchmark &amp; Inputs)'!BX23</f>
        <v>-3.5098593875983499</v>
      </c>
      <c r="CJ23" s="94">
        <f>'Table 5 (Benchmark &amp; Inputs)'!BY23</f>
        <v>-6.597077106656708</v>
      </c>
      <c r="CK23" s="94">
        <f>'Table 5 (Benchmark &amp; Inputs)'!BZ23</f>
        <v>-9.9535074836936523</v>
      </c>
      <c r="CL23" s="94">
        <f>'Table 5 (Benchmark &amp; Inputs)'!CA23</f>
        <v>-15.230095745748805</v>
      </c>
      <c r="CM23" s="94">
        <f>'Table 5 (Benchmark &amp; Inputs)'!CB23</f>
        <v>-17.3164975353728</v>
      </c>
      <c r="CN23" s="94">
        <f>'Table 5 (Benchmark &amp; Inputs)'!CC23</f>
        <v>-23.03967855029639</v>
      </c>
      <c r="CO23" s="94">
        <f>'Table 5 (Benchmark &amp; Inputs)'!CD23</f>
        <v>-25.683438164337772</v>
      </c>
      <c r="CP23" s="94">
        <f>'Table 5 (Benchmark &amp; Inputs)'!CE23</f>
        <v>-24.619087711683189</v>
      </c>
      <c r="CQ23" s="94">
        <f>'Table 5 (Benchmark &amp; Inputs)'!CF23</f>
        <v>-23.842639736407385</v>
      </c>
      <c r="CR23" s="94">
        <f>'Table 5 (Benchmark &amp; Inputs)'!CG23</f>
        <v>-21.954207369278517</v>
      </c>
      <c r="CS23" s="94">
        <f>'Table 5 (Benchmark &amp; Inputs)'!CH23</f>
        <v>-22.311987378243092</v>
      </c>
      <c r="CT23" s="94">
        <f>'Table 5 (Benchmark &amp; Inputs)'!CI23</f>
        <v>-21.689659892886048</v>
      </c>
      <c r="CU23" s="94">
        <f>'Table 5 (Benchmark &amp; Inputs)'!CJ23</f>
        <v>-15.889682499925353</v>
      </c>
      <c r="CV23" s="94">
        <f>'Table 5 (Benchmark &amp; Inputs)'!CK23</f>
        <v>-2.9236830647551315</v>
      </c>
      <c r="CW23" s="94">
        <f>'Table 5 (Benchmark &amp; Inputs)'!CL23</f>
        <v>7.3979128678751715</v>
      </c>
      <c r="CX23" s="94">
        <f>'Table 5 (Benchmark &amp; Inputs)'!CM23</f>
        <v>18.826961058089665</v>
      </c>
      <c r="CY23" s="94">
        <f>'Table 5 (Benchmark &amp; Inputs)'!CN23</f>
        <v>8.4580734757099965</v>
      </c>
      <c r="CZ23" s="94">
        <f>'Table 5 (Benchmark &amp; Inputs)'!CO23</f>
        <v>-6.9354314220884588</v>
      </c>
      <c r="DA23" s="94">
        <f>'Table 5 (Benchmark &amp; Inputs)'!CP23</f>
        <v>-10.881002651226515</v>
      </c>
      <c r="DB23" s="94">
        <f>'Table 5 (Benchmark &amp; Inputs)'!CQ23</f>
        <v>-21.437038647679497</v>
      </c>
      <c r="DC23" s="94">
        <f>'Table 5 (Benchmark &amp; Inputs)'!CR23</f>
        <v>-11.48932854611734</v>
      </c>
      <c r="DD23" s="94">
        <f>'Table 5 (Benchmark &amp; Inputs)'!CS23</f>
        <v>-1.3190153525822312</v>
      </c>
      <c r="DE23" s="94">
        <f>'Table 5 (Benchmark &amp; Inputs)'!CT23</f>
        <v>5.1218756505933429</v>
      </c>
      <c r="DF23" s="94">
        <f>'Table 5 (Benchmark &amp; Inputs)'!CU23</f>
        <v>18.496049282088698</v>
      </c>
      <c r="DG23" s="94">
        <f>'Table 5 (Benchmark &amp; Inputs)'!CV23</f>
        <v>17.328287244970433</v>
      </c>
      <c r="DH23" s="94">
        <f>'Table 5 (Benchmark &amp; Inputs)'!CW23</f>
        <v>18.891354310554657</v>
      </c>
      <c r="DI23" s="94">
        <f>'Table 5 (Benchmark &amp; Inputs)'!CX23</f>
        <v>18.121023876884205</v>
      </c>
      <c r="DJ23" s="94">
        <f>'Table 5 (Benchmark &amp; Inputs)'!CY23</f>
        <v>17.195643451466594</v>
      </c>
      <c r="DK23" s="94">
        <f>'Table 5 (Benchmark &amp; Inputs)'!CZ23</f>
        <v>17.958090945155973</v>
      </c>
      <c r="DL23" s="181">
        <f>'Table 5 (Benchmark &amp; Inputs)'!DA23</f>
        <v>13.817090140418619</v>
      </c>
      <c r="DM23" s="94">
        <f>'Table 5 (Benchmark &amp; Inputs)'!DB23</f>
        <v>7.4959209135372147</v>
      </c>
      <c r="DN23" s="94">
        <f>'Table 5 (Benchmark &amp; Inputs)'!DC23</f>
        <v>2.0544990710805444</v>
      </c>
      <c r="DO23" s="94">
        <f>'Table 5 (Benchmark &amp; Inputs)'!DD23</f>
        <v>-1.9291085596469904</v>
      </c>
      <c r="DP23" s="94">
        <f>'Table 5 (Benchmark &amp; Inputs)'!DE23</f>
        <v>0.49635396419713984</v>
      </c>
      <c r="DQ23" s="94">
        <f>'Table 5 (Benchmark &amp; Inputs)'!DF23</f>
        <v>5.9063402507906293</v>
      </c>
      <c r="DR23" s="94">
        <f>'Table 5 (Benchmark &amp; Inputs)'!DG23</f>
        <v>11.763436559380146</v>
      </c>
      <c r="DS23" s="94">
        <f>'Table 5 (Benchmark &amp; Inputs)'!DH23</f>
        <v>15.195222967530778</v>
      </c>
      <c r="DT23" s="94">
        <f>'Table 5 (Benchmark &amp; Inputs)'!DI23</f>
        <v>13.662097491587865</v>
      </c>
      <c r="DU23" s="94">
        <f>'Table 5 (Benchmark &amp; Inputs)'!DJ23</f>
        <v>13.627552209500632</v>
      </c>
      <c r="DV23" s="276">
        <f>'Table 5 (Benchmark &amp; Inputs)'!DK23</f>
        <v>13.324862366123755</v>
      </c>
      <c r="DW23" s="276">
        <f>'Table 5 (Benchmark &amp; Inputs)'!DL23</f>
        <v>10.456827827503165</v>
      </c>
      <c r="DX23" s="276">
        <f>'Table 5 (Benchmark &amp; Inputs)'!DM23</f>
        <v>11.93640562920457</v>
      </c>
      <c r="DZ23" s="77"/>
      <c r="EA23" s="77"/>
      <c r="EB23" s="77"/>
    </row>
    <row r="24" spans="1:132" s="6" customFormat="1" x14ac:dyDescent="0.25">
      <c r="A24" s="428"/>
      <c r="B24" s="8" t="s">
        <v>127</v>
      </c>
      <c r="C24" s="56" t="s">
        <v>159</v>
      </c>
      <c r="D24" s="46" t="s">
        <v>137</v>
      </c>
      <c r="E24" s="46" t="s">
        <v>187</v>
      </c>
      <c r="F24" s="174">
        <f>'Table 6 (Correlations, Weights)'!AA31</f>
        <v>0.11556578223590819</v>
      </c>
      <c r="G24" s="8" t="s">
        <v>143</v>
      </c>
      <c r="H24" s="8" t="s">
        <v>147</v>
      </c>
      <c r="I24" s="8" t="s">
        <v>152</v>
      </c>
      <c r="J24" s="8">
        <v>19820</v>
      </c>
      <c r="K24" s="53">
        <v>29676</v>
      </c>
      <c r="L24" s="54">
        <v>43273.413194444445</v>
      </c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>
        <f>'Table 5 (Benchmark &amp; Inputs)'!L24</f>
        <v>0</v>
      </c>
      <c r="X24" s="94">
        <f>'Table 5 (Benchmark &amp; Inputs)'!M24</f>
        <v>0</v>
      </c>
      <c r="Y24" s="94">
        <f>'Table 5 (Benchmark &amp; Inputs)'!N24</f>
        <v>0</v>
      </c>
      <c r="Z24" s="94">
        <f>'Table 5 (Benchmark &amp; Inputs)'!O24</f>
        <v>0</v>
      </c>
      <c r="AA24" s="94">
        <f>'Table 5 (Benchmark &amp; Inputs)'!P24</f>
        <v>0</v>
      </c>
      <c r="AB24" s="94">
        <f>'Table 5 (Benchmark &amp; Inputs)'!Q24</f>
        <v>4.4455068456339317</v>
      </c>
      <c r="AC24" s="94">
        <f>'Table 5 (Benchmark &amp; Inputs)'!R24</f>
        <v>10.372345417570807</v>
      </c>
      <c r="AD24" s="94">
        <f>'Table 5 (Benchmark &amp; Inputs)'!S24</f>
        <v>7.9551714605761843</v>
      </c>
      <c r="AE24" s="94">
        <f>'Table 5 (Benchmark &amp; Inputs)'!T24</f>
        <v>11.334446006500128</v>
      </c>
      <c r="AF24" s="94">
        <f>'Table 5 (Benchmark &amp; Inputs)'!U24</f>
        <v>14.95020798952342</v>
      </c>
      <c r="AG24" s="94">
        <f>'Table 5 (Benchmark &amp; Inputs)'!V24</f>
        <v>8.5500878656751453</v>
      </c>
      <c r="AH24" s="94">
        <f>'Table 5 (Benchmark &amp; Inputs)'!W24</f>
        <v>7.0054208750520512</v>
      </c>
      <c r="AI24" s="94">
        <f>'Table 5 (Benchmark &amp; Inputs)'!X24</f>
        <v>2.0569514603117858</v>
      </c>
      <c r="AJ24" s="103">
        <f>'Table 5 (Benchmark &amp; Inputs)'!Y24</f>
        <v>-0.68562291346475046</v>
      </c>
      <c r="AK24" s="94">
        <f>'Table 5 (Benchmark &amp; Inputs)'!Z24</f>
        <v>3.5904361989037383</v>
      </c>
      <c r="AL24" s="94">
        <f>'Table 5 (Benchmark &amp; Inputs)'!AA24</f>
        <v>10.26920085622322</v>
      </c>
      <c r="AM24" s="320">
        <f>'Table 5 (Benchmark &amp; Inputs)'!AB24</f>
        <v>10.692088878930901</v>
      </c>
      <c r="AN24" s="94">
        <f>'Table 5 (Benchmark &amp; Inputs)'!AC24</f>
        <v>4.7199808819215017</v>
      </c>
      <c r="AO24" s="94">
        <f>'Table 5 (Benchmark &amp; Inputs)'!AD24</f>
        <v>0.15535735228145706</v>
      </c>
      <c r="AP24" s="94">
        <f>'Table 5 (Benchmark &amp; Inputs)'!AE24</f>
        <v>-6.3002684301310437</v>
      </c>
      <c r="AQ24" s="94">
        <f>'Table 5 (Benchmark &amp; Inputs)'!AF24</f>
        <v>-5.1043063323534454</v>
      </c>
      <c r="AR24" s="94">
        <f>'Table 5 (Benchmark &amp; Inputs)'!AG24</f>
        <v>0.56673366337989217</v>
      </c>
      <c r="AS24" s="94">
        <f>'Table 5 (Benchmark &amp; Inputs)'!AH24</f>
        <v>5.1331876868193449</v>
      </c>
      <c r="AT24" s="94">
        <f>'Table 5 (Benchmark &amp; Inputs)'!AI24</f>
        <v>8.3106239053614104</v>
      </c>
      <c r="AU24" s="94">
        <f>'Table 5 (Benchmark &amp; Inputs)'!AJ24</f>
        <v>7.5402496746003331</v>
      </c>
      <c r="AV24" s="94">
        <f>'Table 5 (Benchmark &amp; Inputs)'!AK24</f>
        <v>4.477760604839113</v>
      </c>
      <c r="AW24" s="94">
        <f>'Table 5 (Benchmark &amp; Inputs)'!AL24</f>
        <v>2.1069503971917407</v>
      </c>
      <c r="AX24" s="94">
        <f>'Table 5 (Benchmark &amp; Inputs)'!AM24</f>
        <v>1.0921212831062257</v>
      </c>
      <c r="AY24" s="94">
        <f>'Table 5 (Benchmark &amp; Inputs)'!AN24</f>
        <v>1.0552303845168847</v>
      </c>
      <c r="AZ24" s="94">
        <f>'Table 5 (Benchmark &amp; Inputs)'!AO24</f>
        <v>3.7912471276108541</v>
      </c>
      <c r="BA24" s="94">
        <f>'Table 5 (Benchmark &amp; Inputs)'!AP24</f>
        <v>6.1133043608331308</v>
      </c>
      <c r="BB24" s="94">
        <f>'Table 5 (Benchmark &amp; Inputs)'!AQ24</f>
        <v>10.538246069750217</v>
      </c>
      <c r="BC24" s="94">
        <f>'Table 5 (Benchmark &amp; Inputs)'!AR24</f>
        <v>14.315256312540061</v>
      </c>
      <c r="BD24" s="94">
        <f>'Table 5 (Benchmark &amp; Inputs)'!AS24</f>
        <v>13.974483471774313</v>
      </c>
      <c r="BE24" s="94">
        <f>'Table 5 (Benchmark &amp; Inputs)'!AT24</f>
        <v>10.32478394294051</v>
      </c>
      <c r="BF24" s="94">
        <f>'Table 5 (Benchmark &amp; Inputs)'!AU24</f>
        <v>5.8131615375863808</v>
      </c>
      <c r="BG24" s="94">
        <f>'Table 5 (Benchmark &amp; Inputs)'!AV24</f>
        <v>1.1670576431585256</v>
      </c>
      <c r="BH24" s="94">
        <f>'Table 5 (Benchmark &amp; Inputs)'!AW24</f>
        <v>-2.9278579087340075</v>
      </c>
      <c r="BI24" s="94">
        <f>'Table 5 (Benchmark &amp; Inputs)'!AX24</f>
        <v>-0.96866919382081262</v>
      </c>
      <c r="BJ24" s="94">
        <f>'Table 5 (Benchmark &amp; Inputs)'!AY24</f>
        <v>-3.8442032341388472</v>
      </c>
      <c r="BK24" s="94">
        <f>'Table 5 (Benchmark &amp; Inputs)'!AZ24</f>
        <v>-5.8093946615796375</v>
      </c>
      <c r="BL24" s="94">
        <f>'Table 5 (Benchmark &amp; Inputs)'!BA24</f>
        <v>-4.7798361153755327</v>
      </c>
      <c r="BM24" s="94">
        <f>'Table 5 (Benchmark &amp; Inputs)'!BB24</f>
        <v>-6.6154210649021827</v>
      </c>
      <c r="BN24" s="94">
        <f>'Table 5 (Benchmark &amp; Inputs)'!BC24</f>
        <v>-5.9637623514556255</v>
      </c>
      <c r="BO24" s="94">
        <f>'Table 5 (Benchmark &amp; Inputs)'!BD24</f>
        <v>-2.753780178770489</v>
      </c>
      <c r="BP24" s="94">
        <f>'Table 5 (Benchmark &amp; Inputs)'!BE24</f>
        <v>-1.762861381494794</v>
      </c>
      <c r="BQ24" s="94">
        <f>'Table 5 (Benchmark &amp; Inputs)'!BF24</f>
        <v>0.5449542939588693</v>
      </c>
      <c r="BR24" s="94">
        <f>'Table 5 (Benchmark &amp; Inputs)'!BG24</f>
        <v>7.3636114435134168</v>
      </c>
      <c r="BS24" s="94">
        <f>'Table 5 (Benchmark &amp; Inputs)'!BH24</f>
        <v>5.0527576104849592</v>
      </c>
      <c r="BT24" s="94">
        <f>'Table 5 (Benchmark &amp; Inputs)'!BI24</f>
        <v>6.1850493650288287</v>
      </c>
      <c r="BU24" s="94">
        <f>'Table 5 (Benchmark &amp; Inputs)'!BJ24</f>
        <v>4.5541802824674447</v>
      </c>
      <c r="BV24" s="94">
        <f>'Table 5 (Benchmark &amp; Inputs)'!BK24</f>
        <v>-0.50579592288444908</v>
      </c>
      <c r="BW24" s="94">
        <f>'Table 5 (Benchmark &amp; Inputs)'!BL24</f>
        <v>5.5374774873484442</v>
      </c>
      <c r="BX24" s="94">
        <f>'Table 5 (Benchmark &amp; Inputs)'!BM24</f>
        <v>7.5483773180348352</v>
      </c>
      <c r="BY24" s="94">
        <f>'Table 5 (Benchmark &amp; Inputs)'!BN24</f>
        <v>5.5605848527060902</v>
      </c>
      <c r="BZ24" s="94">
        <f>'Table 5 (Benchmark &amp; Inputs)'!BO24</f>
        <v>8.5054666690105094</v>
      </c>
      <c r="CA24" s="94">
        <f>'Table 5 (Benchmark &amp; Inputs)'!BP24</f>
        <v>3.3260725910533</v>
      </c>
      <c r="CB24" s="94">
        <f>'Table 5 (Benchmark &amp; Inputs)'!BQ24</f>
        <v>-1.9167453128901317</v>
      </c>
      <c r="CC24" s="94">
        <f>'Table 5 (Benchmark &amp; Inputs)'!BR24</f>
        <v>0.23674189400884907</v>
      </c>
      <c r="CD24" s="94">
        <f>'Table 5 (Benchmark &amp; Inputs)'!BS24</f>
        <v>-3.8440219757340071</v>
      </c>
      <c r="CE24" s="94">
        <f>'Table 5 (Benchmark &amp; Inputs)'!BT24</f>
        <v>-3.4506315995307761</v>
      </c>
      <c r="CF24" s="94">
        <f>'Table 5 (Benchmark &amp; Inputs)'!BU24</f>
        <v>-4.5050511940949693</v>
      </c>
      <c r="CG24" s="94">
        <f>'Table 5 (Benchmark &amp; Inputs)'!BV24</f>
        <v>-7.7812905655123288</v>
      </c>
      <c r="CH24" s="94">
        <f>'Table 5 (Benchmark &amp; Inputs)'!BW24</f>
        <v>-10.809911931435533</v>
      </c>
      <c r="CI24" s="94">
        <f>'Table 5 (Benchmark &amp; Inputs)'!BX24</f>
        <v>-17.082988369216665</v>
      </c>
      <c r="CJ24" s="94">
        <f>'Table 5 (Benchmark &amp; Inputs)'!BY24</f>
        <v>-15.731526239241363</v>
      </c>
      <c r="CK24" s="94">
        <f>'Table 5 (Benchmark &amp; Inputs)'!BZ24</f>
        <v>-14.611406081547685</v>
      </c>
      <c r="CL24" s="94">
        <f>'Table 5 (Benchmark &amp; Inputs)'!CA24</f>
        <v>-13.978440377591483</v>
      </c>
      <c r="CM24" s="94">
        <f>'Table 5 (Benchmark &amp; Inputs)'!CB24</f>
        <v>-8.5502807362269415</v>
      </c>
      <c r="CN24" s="94">
        <f>'Table 5 (Benchmark &amp; Inputs)'!CC24</f>
        <v>-13.260551559413681</v>
      </c>
      <c r="CO24" s="94">
        <f>'Table 5 (Benchmark &amp; Inputs)'!CD24</f>
        <v>-15.728784492889652</v>
      </c>
      <c r="CP24" s="94">
        <f>'Table 5 (Benchmark &amp; Inputs)'!CE24</f>
        <v>-11.437197792776395</v>
      </c>
      <c r="CQ24" s="94">
        <f>'Table 5 (Benchmark &amp; Inputs)'!CF24</f>
        <v>-11.00569710629798</v>
      </c>
      <c r="CR24" s="94">
        <f>'Table 5 (Benchmark &amp; Inputs)'!CG24</f>
        <v>-1.2850112799901865</v>
      </c>
      <c r="CS24" s="94">
        <f>'Table 5 (Benchmark &amp; Inputs)'!CH24</f>
        <v>6.2455163021135203</v>
      </c>
      <c r="CT24" s="94">
        <f>'Table 5 (Benchmark &amp; Inputs)'!CI24</f>
        <v>8.3413781938973148</v>
      </c>
      <c r="CU24" s="94">
        <f>'Table 5 (Benchmark &amp; Inputs)'!CJ24</f>
        <v>12.622666551305642</v>
      </c>
      <c r="CV24" s="94">
        <f>'Table 5 (Benchmark &amp; Inputs)'!CK24</f>
        <v>16.108616303231027</v>
      </c>
      <c r="CW24" s="94">
        <f>'Table 5 (Benchmark &amp; Inputs)'!CL24</f>
        <v>18.934509409487731</v>
      </c>
      <c r="CX24" s="94">
        <f>'Table 5 (Benchmark &amp; Inputs)'!CM24</f>
        <v>23.078964881326186</v>
      </c>
      <c r="CY24" s="94">
        <f>'Table 5 (Benchmark &amp; Inputs)'!CN24</f>
        <v>17.125790017339487</v>
      </c>
      <c r="CZ24" s="94">
        <f>'Table 5 (Benchmark &amp; Inputs)'!CO24</f>
        <v>4.6947657108551279</v>
      </c>
      <c r="DA24" s="94">
        <f>'Table 5 (Benchmark &amp; Inputs)'!CP24</f>
        <v>0.82251108503284753</v>
      </c>
      <c r="DB24" s="94">
        <f>'Table 5 (Benchmark &amp; Inputs)'!CQ24</f>
        <v>-5.6975083303525773</v>
      </c>
      <c r="DC24" s="94">
        <f>'Table 5 (Benchmark &amp; Inputs)'!CR24</f>
        <v>1.4514428437731133</v>
      </c>
      <c r="DD24" s="94">
        <f>'Table 5 (Benchmark &amp; Inputs)'!CS24</f>
        <v>10.701253312065827</v>
      </c>
      <c r="DE24" s="94">
        <f>'Table 5 (Benchmark &amp; Inputs)'!CT24</f>
        <v>12.668603531306985</v>
      </c>
      <c r="DF24" s="94">
        <f>'Table 5 (Benchmark &amp; Inputs)'!CU24</f>
        <v>18.266252856116921</v>
      </c>
      <c r="DG24" s="94">
        <f>'Table 5 (Benchmark &amp; Inputs)'!CV24</f>
        <v>16.95948544168429</v>
      </c>
      <c r="DH24" s="94">
        <f>'Table 5 (Benchmark &amp; Inputs)'!CW24</f>
        <v>19.706647270572237</v>
      </c>
      <c r="DI24" s="94">
        <f>'Table 5 (Benchmark &amp; Inputs)'!CX24</f>
        <v>18.340501622122801</v>
      </c>
      <c r="DJ24" s="94">
        <f>'Table 5 (Benchmark &amp; Inputs)'!CY24</f>
        <v>15.462643526807396</v>
      </c>
      <c r="DK24" s="94">
        <f>'Table 5 (Benchmark &amp; Inputs)'!CZ24</f>
        <v>11.130289589187548</v>
      </c>
      <c r="DL24" s="181">
        <f>'Table 5 (Benchmark &amp; Inputs)'!DA24</f>
        <v>2.6063704303639468</v>
      </c>
      <c r="DM24" s="94">
        <f>'Table 5 (Benchmark &amp; Inputs)'!DB24</f>
        <v>-2.5954830476191022</v>
      </c>
      <c r="DN24" s="94">
        <f>'Table 5 (Benchmark &amp; Inputs)'!DC24</f>
        <v>-7.1673177371418886</v>
      </c>
      <c r="DO24" s="94">
        <f>'Table 5 (Benchmark &amp; Inputs)'!DD24</f>
        <v>-8.9899206940800926</v>
      </c>
      <c r="DP24" s="94">
        <f>'Table 5 (Benchmark &amp; Inputs)'!DE24</f>
        <v>-8.0531928390758374</v>
      </c>
      <c r="DQ24" s="94">
        <f>'Table 5 (Benchmark &amp; Inputs)'!DF24</f>
        <v>-5.4431736381569324</v>
      </c>
      <c r="DR24" s="94">
        <f>'Table 5 (Benchmark &amp; Inputs)'!DG24</f>
        <v>-1.2019800128582276</v>
      </c>
      <c r="DS24" s="94">
        <f>'Table 5 (Benchmark &amp; Inputs)'!DH24</f>
        <v>1.3540678500633809</v>
      </c>
      <c r="DT24" s="94">
        <f>'Table 5 (Benchmark &amp; Inputs)'!DI24</f>
        <v>1.0172777335053975</v>
      </c>
      <c r="DU24" s="94">
        <f>'Table 5 (Benchmark &amp; Inputs)'!DJ24</f>
        <v>2.5680822973182038</v>
      </c>
      <c r="DV24" s="276">
        <f>'Table 5 (Benchmark &amp; Inputs)'!DK24</f>
        <v>2.2881088914347716</v>
      </c>
      <c r="DW24" s="276">
        <f>'Table 5 (Benchmark &amp; Inputs)'!DL24</f>
        <v>1.0517729271222387</v>
      </c>
      <c r="DX24" s="276">
        <f>'Table 5 (Benchmark &amp; Inputs)'!DM24</f>
        <v>3.5745105767267202</v>
      </c>
      <c r="DZ24" s="77"/>
      <c r="EA24" s="77"/>
      <c r="EB24" s="77"/>
    </row>
    <row r="25" spans="1:132" s="6" customFormat="1" x14ac:dyDescent="0.25">
      <c r="A25" s="428"/>
      <c r="B25" s="6" t="s">
        <v>128</v>
      </c>
      <c r="C25" s="57" t="s">
        <v>155</v>
      </c>
      <c r="D25" s="52" t="s">
        <v>138</v>
      </c>
      <c r="E25" s="52" t="s">
        <v>186</v>
      </c>
      <c r="F25" s="175">
        <f>'Table 6 (Correlations, Weights)'!AA32</f>
        <v>0.11493400241902155</v>
      </c>
      <c r="G25" s="6" t="s">
        <v>144</v>
      </c>
      <c r="H25" s="6" t="s">
        <v>148</v>
      </c>
      <c r="I25" s="6" t="s">
        <v>152</v>
      </c>
      <c r="J25" s="6">
        <v>35620</v>
      </c>
      <c r="K25" s="49">
        <v>30041</v>
      </c>
      <c r="L25" s="50">
        <v>43282.021527777775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6">
        <f>'Table 5 (Benchmark &amp; Inputs)'!O25</f>
        <v>0</v>
      </c>
      <c r="X25" s="96">
        <f>'Table 5 (Benchmark &amp; Inputs)'!P25</f>
        <v>0</v>
      </c>
      <c r="Y25" s="96">
        <f>'Table 5 (Benchmark &amp; Inputs)'!Q25</f>
        <v>-5.8075504876054929</v>
      </c>
      <c r="Z25" s="96">
        <f>'Table 5 (Benchmark &amp; Inputs)'!R25</f>
        <v>28.096501726818147</v>
      </c>
      <c r="AA25" s="96">
        <f>'Table 5 (Benchmark &amp; Inputs)'!S25</f>
        <v>27.823239863018401</v>
      </c>
      <c r="AB25" s="96">
        <f>'Table 5 (Benchmark &amp; Inputs)'!T25</f>
        <v>26.317800946473536</v>
      </c>
      <c r="AC25" s="96">
        <f>'Table 5 (Benchmark &amp; Inputs)'!U25</f>
        <v>20.392558429333072</v>
      </c>
      <c r="AD25" s="96">
        <f>'Table 5 (Benchmark &amp; Inputs)'!V25</f>
        <v>0.62842441946165284</v>
      </c>
      <c r="AE25" s="96">
        <f>'Table 5 (Benchmark &amp; Inputs)'!W25</f>
        <v>1.878574074354769</v>
      </c>
      <c r="AF25" s="96">
        <f>'Table 5 (Benchmark &amp; Inputs)'!X25</f>
        <v>6.8142432873649126</v>
      </c>
      <c r="AG25" s="96">
        <f>'Table 5 (Benchmark &amp; Inputs)'!Y25</f>
        <v>11.260567972384941</v>
      </c>
      <c r="AH25" s="96">
        <f>'Table 5 (Benchmark &amp; Inputs)'!Z25</f>
        <v>17.381044560202845</v>
      </c>
      <c r="AI25" s="96">
        <f>'Table 5 (Benchmark &amp; Inputs)'!AA25</f>
        <v>19.013354263889077</v>
      </c>
      <c r="AJ25" s="104">
        <f>'Table 5 (Benchmark &amp; Inputs)'!AB25</f>
        <v>12.372757386417693</v>
      </c>
      <c r="AK25" s="96">
        <f>'Table 5 (Benchmark &amp; Inputs)'!AC25</f>
        <v>9.6580937484717833</v>
      </c>
      <c r="AL25" s="96">
        <f>'Table 5 (Benchmark &amp; Inputs)'!AD25</f>
        <v>14.423158844890416</v>
      </c>
      <c r="AM25" s="322">
        <f>'Table 5 (Benchmark &amp; Inputs)'!AE25</f>
        <v>5.3236833942902173</v>
      </c>
      <c r="AN25" s="96">
        <f>'Table 5 (Benchmark &amp; Inputs)'!AF25</f>
        <v>1.1873733146948102</v>
      </c>
      <c r="AO25" s="96">
        <f>'Table 5 (Benchmark &amp; Inputs)'!AG25</f>
        <v>-7.5255373614580856</v>
      </c>
      <c r="AP25" s="96">
        <f>'Table 5 (Benchmark &amp; Inputs)'!AH25</f>
        <v>-13.096162551711519</v>
      </c>
      <c r="AQ25" s="96">
        <f>'Table 5 (Benchmark &amp; Inputs)'!AI25</f>
        <v>-6.2324412646062592</v>
      </c>
      <c r="AR25" s="96">
        <f>'Table 5 (Benchmark &amp; Inputs)'!AJ25</f>
        <v>1.1450130664452218</v>
      </c>
      <c r="AS25" s="96">
        <f>'Table 5 (Benchmark &amp; Inputs)'!AK25</f>
        <v>16.261125351129486</v>
      </c>
      <c r="AT25" s="96">
        <f>'Table 5 (Benchmark &amp; Inputs)'!AL25</f>
        <v>24.266160268344226</v>
      </c>
      <c r="AU25" s="96">
        <f>'Table 5 (Benchmark &amp; Inputs)'!AM25</f>
        <v>21.515258949100584</v>
      </c>
      <c r="AV25" s="96">
        <f>'Table 5 (Benchmark &amp; Inputs)'!AN25</f>
        <v>17.774900063304276</v>
      </c>
      <c r="AW25" s="96">
        <f>'Table 5 (Benchmark &amp; Inputs)'!AO25</f>
        <v>11.791255808387291</v>
      </c>
      <c r="AX25" s="96">
        <f>'Table 5 (Benchmark &amp; Inputs)'!AP25</f>
        <v>9.1727830610824448</v>
      </c>
      <c r="AY25" s="96">
        <f>'Table 5 (Benchmark &amp; Inputs)'!AQ25</f>
        <v>9.2279880131299556</v>
      </c>
      <c r="AZ25" s="96">
        <f>'Table 5 (Benchmark &amp; Inputs)'!AR25</f>
        <v>9.3261006028720406</v>
      </c>
      <c r="BA25" s="96">
        <f>'Table 5 (Benchmark &amp; Inputs)'!AS25</f>
        <v>10.768046598322867</v>
      </c>
      <c r="BB25" s="96">
        <f>'Table 5 (Benchmark &amp; Inputs)'!AT25</f>
        <v>9.0743294000742889</v>
      </c>
      <c r="BC25" s="96">
        <f>'Table 5 (Benchmark &amp; Inputs)'!AU25</f>
        <v>9.1279414910984791</v>
      </c>
      <c r="BD25" s="96">
        <f>'Table 5 (Benchmark &amp; Inputs)'!AV25</f>
        <v>9.5729850221235502</v>
      </c>
      <c r="BE25" s="96">
        <f>'Table 5 (Benchmark &amp; Inputs)'!AW25</f>
        <v>4.6826406057042878</v>
      </c>
      <c r="BF25" s="96">
        <f>'Table 5 (Benchmark &amp; Inputs)'!AX25</f>
        <v>1.3421614835569211</v>
      </c>
      <c r="BG25" s="96">
        <f>'Table 5 (Benchmark &amp; Inputs)'!AY25</f>
        <v>-0.17403756626836975</v>
      </c>
      <c r="BH25" s="96">
        <f>'Table 5 (Benchmark &amp; Inputs)'!AZ25</f>
        <v>-4.9705221546636364</v>
      </c>
      <c r="BI25" s="96">
        <f>'Table 5 (Benchmark &amp; Inputs)'!BA25</f>
        <v>-1.5596643166730249</v>
      </c>
      <c r="BJ25" s="96">
        <f>'Table 5 (Benchmark &amp; Inputs)'!BB25</f>
        <v>-3.4568760381816039</v>
      </c>
      <c r="BK25" s="96">
        <f>'Table 5 (Benchmark &amp; Inputs)'!BC25</f>
        <v>-8.9371052502295978</v>
      </c>
      <c r="BL25" s="96">
        <f>'Table 5 (Benchmark &amp; Inputs)'!BD25</f>
        <v>-7.5931711612952393</v>
      </c>
      <c r="BM25" s="96">
        <f>'Table 5 (Benchmark &amp; Inputs)'!BE25</f>
        <v>-15.455752689252575</v>
      </c>
      <c r="BN25" s="96">
        <f>'Table 5 (Benchmark &amp; Inputs)'!BF25</f>
        <v>-10.079922479756362</v>
      </c>
      <c r="BO25" s="96">
        <f>'Table 5 (Benchmark &amp; Inputs)'!BG25</f>
        <v>-4.1277577616430055</v>
      </c>
      <c r="BP25" s="96">
        <f>'Table 5 (Benchmark &amp; Inputs)'!BH25</f>
        <v>-5.337253190391249</v>
      </c>
      <c r="BQ25" s="96">
        <f>'Table 5 (Benchmark &amp; Inputs)'!BI25</f>
        <v>0.25824304144411231</v>
      </c>
      <c r="BR25" s="96">
        <f>'Table 5 (Benchmark &amp; Inputs)'!BJ25</f>
        <v>-7.4617028211898457</v>
      </c>
      <c r="BS25" s="96">
        <f>'Table 5 (Benchmark &amp; Inputs)'!BK25</f>
        <v>-11.078237394371834</v>
      </c>
      <c r="BT25" s="96">
        <f>'Table 5 (Benchmark &amp; Inputs)'!BL25</f>
        <v>-8.3233682618227824</v>
      </c>
      <c r="BU25" s="96">
        <f>'Table 5 (Benchmark &amp; Inputs)'!BM25</f>
        <v>-4.8041494071359248</v>
      </c>
      <c r="BV25" s="96">
        <f>'Table 5 (Benchmark &amp; Inputs)'!BN25</f>
        <v>2.330937769084112</v>
      </c>
      <c r="BW25" s="96">
        <f>'Table 5 (Benchmark &amp; Inputs)'!BO25</f>
        <v>8.7353433383814529</v>
      </c>
      <c r="BX25" s="96">
        <f>'Table 5 (Benchmark &amp; Inputs)'!BP25</f>
        <v>10.359370884761404</v>
      </c>
      <c r="BY25" s="96">
        <f>'Table 5 (Benchmark &amp; Inputs)'!BQ25</f>
        <v>8.8125215629794607</v>
      </c>
      <c r="BZ25" s="96">
        <f>'Table 5 (Benchmark &amp; Inputs)'!BR25</f>
        <v>14.37348164248421</v>
      </c>
      <c r="CA25" s="96">
        <f>'Table 5 (Benchmark &amp; Inputs)'!BS25</f>
        <v>15.294567614494381</v>
      </c>
      <c r="CB25" s="96">
        <f>'Table 5 (Benchmark &amp; Inputs)'!BT25</f>
        <v>19.710334451119227</v>
      </c>
      <c r="CC25" s="96">
        <f>'Table 5 (Benchmark &amp; Inputs)'!BU25</f>
        <v>22.227268818383273</v>
      </c>
      <c r="CD25" s="96">
        <f>'Table 5 (Benchmark &amp; Inputs)'!BV25</f>
        <v>16.354805969109407</v>
      </c>
      <c r="CE25" s="96">
        <f>'Table 5 (Benchmark &amp; Inputs)'!BW25</f>
        <v>9.0808183557302211</v>
      </c>
      <c r="CF25" s="96">
        <f>'Table 5 (Benchmark &amp; Inputs)'!BX25</f>
        <v>-2.8670574663149742</v>
      </c>
      <c r="CG25" s="96">
        <f>'Table 5 (Benchmark &amp; Inputs)'!BY25</f>
        <v>-12.977333583165777</v>
      </c>
      <c r="CH25" s="96">
        <f>'Table 5 (Benchmark &amp; Inputs)'!BZ25</f>
        <v>-22.861240423472822</v>
      </c>
      <c r="CI25" s="96">
        <f>'Table 5 (Benchmark &amp; Inputs)'!CA25</f>
        <v>-24.917784021428677</v>
      </c>
      <c r="CJ25" s="96">
        <f>'Table 5 (Benchmark &amp; Inputs)'!CB25</f>
        <v>-26.964844508001107</v>
      </c>
      <c r="CK25" s="96">
        <f>'Table 5 (Benchmark &amp; Inputs)'!CC25</f>
        <v>-25.204424716483032</v>
      </c>
      <c r="CL25" s="96">
        <f>'Table 5 (Benchmark &amp; Inputs)'!CD25</f>
        <v>-21.999964330069581</v>
      </c>
      <c r="CM25" s="96">
        <f>'Table 5 (Benchmark &amp; Inputs)'!CE25</f>
        <v>-27.018732661921526</v>
      </c>
      <c r="CN25" s="96">
        <f>'Table 5 (Benchmark &amp; Inputs)'!CF25</f>
        <v>-24.932231404556195</v>
      </c>
      <c r="CO25" s="96">
        <f>'Table 5 (Benchmark &amp; Inputs)'!CG25</f>
        <v>-29.410964215322764</v>
      </c>
      <c r="CP25" s="96">
        <f>'Table 5 (Benchmark &amp; Inputs)'!CH25</f>
        <v>-37.852731138649517</v>
      </c>
      <c r="CQ25" s="96">
        <f>'Table 5 (Benchmark &amp; Inputs)'!CI25</f>
        <v>-38.323132438350235</v>
      </c>
      <c r="CR25" s="96">
        <f>'Table 5 (Benchmark &amp; Inputs)'!CJ25</f>
        <v>-40.559258268767159</v>
      </c>
      <c r="CS25" s="96">
        <f>'Table 5 (Benchmark &amp; Inputs)'!CK25</f>
        <v>-35.691474554312215</v>
      </c>
      <c r="CT25" s="96">
        <f>'Table 5 (Benchmark &amp; Inputs)'!CL25</f>
        <v>-12.01075581103165</v>
      </c>
      <c r="CU25" s="96">
        <f>'Table 5 (Benchmark &amp; Inputs)'!CM25</f>
        <v>6.4135873189105075</v>
      </c>
      <c r="CV25" s="96">
        <f>'Table 5 (Benchmark &amp; Inputs)'!CN25</f>
        <v>19.17590894978699</v>
      </c>
      <c r="CW25" s="96">
        <f>'Table 5 (Benchmark &amp; Inputs)'!CO25</f>
        <v>25.757251192986395</v>
      </c>
      <c r="CX25" s="96">
        <f>'Table 5 (Benchmark &amp; Inputs)'!CP25</f>
        <v>2.7631663132338984</v>
      </c>
      <c r="CY25" s="96">
        <f>'Table 5 (Benchmark &amp; Inputs)'!CQ25</f>
        <v>-7.4734406527014876</v>
      </c>
      <c r="CZ25" s="96">
        <f>'Table 5 (Benchmark &amp; Inputs)'!CR25</f>
        <v>-13.124117854592084</v>
      </c>
      <c r="DA25" s="96">
        <f>'Table 5 (Benchmark &amp; Inputs)'!CS25</f>
        <v>-14.355876702379971</v>
      </c>
      <c r="DB25" s="96">
        <f>'Table 5 (Benchmark &amp; Inputs)'!CT25</f>
        <v>-2.7525547261529963</v>
      </c>
      <c r="DC25" s="96">
        <f>'Table 5 (Benchmark &amp; Inputs)'!CU25</f>
        <v>6.2583931881572585</v>
      </c>
      <c r="DD25" s="96">
        <f>'Table 5 (Benchmark &amp; Inputs)'!CV25</f>
        <v>16.527917741818694</v>
      </c>
      <c r="DE25" s="96">
        <f>'Table 5 (Benchmark &amp; Inputs)'!CW25</f>
        <v>17.193658187675503</v>
      </c>
      <c r="DF25" s="96">
        <f>'Table 5 (Benchmark &amp; Inputs)'!CX25</f>
        <v>17.950699555954248</v>
      </c>
      <c r="DG25" s="96">
        <f>'Table 5 (Benchmark &amp; Inputs)'!CY25</f>
        <v>20.699864555759127</v>
      </c>
      <c r="DH25" s="96">
        <f>'Table 5 (Benchmark &amp; Inputs)'!CZ25</f>
        <v>28.039159904285636</v>
      </c>
      <c r="DI25" s="96">
        <f>'Table 5 (Benchmark &amp; Inputs)'!DA25</f>
        <v>41.681029379548249</v>
      </c>
      <c r="DJ25" s="96">
        <f>'Table 5 (Benchmark &amp; Inputs)'!DB25</f>
        <v>37.763968347072925</v>
      </c>
      <c r="DK25" s="96">
        <f>'Table 5 (Benchmark &amp; Inputs)'!DC25</f>
        <v>31.151733010721205</v>
      </c>
      <c r="DL25" s="182">
        <f>'Table 5 (Benchmark &amp; Inputs)'!DD25</f>
        <v>16.031168108941639</v>
      </c>
      <c r="DM25" s="96">
        <f>'Table 5 (Benchmark &amp; Inputs)'!DE25</f>
        <v>-0.91743980154969651</v>
      </c>
      <c r="DN25" s="96">
        <f>'Table 5 (Benchmark &amp; Inputs)'!DF25</f>
        <v>-7.2680398698179234</v>
      </c>
      <c r="DO25" s="96">
        <f>'Table 5 (Benchmark &amp; Inputs)'!DG25</f>
        <v>-8.5942352738733625</v>
      </c>
      <c r="DP25" s="96">
        <f>'Table 5 (Benchmark &amp; Inputs)'!DH25</f>
        <v>-4.0102628242103524</v>
      </c>
      <c r="DQ25" s="96">
        <f>'Table 5 (Benchmark &amp; Inputs)'!DI25</f>
        <v>4.6411108085635444</v>
      </c>
      <c r="DR25" s="96">
        <f>'Table 5 (Benchmark &amp; Inputs)'!DJ25</f>
        <v>16.068043744371998</v>
      </c>
      <c r="DS25" s="96">
        <f>'Table 5 (Benchmark &amp; Inputs)'!DK25</f>
        <v>16.419304464792777</v>
      </c>
      <c r="DT25" s="96">
        <f>'Table 5 (Benchmark &amp; Inputs)'!DL25</f>
        <v>9.3932353937954627</v>
      </c>
      <c r="DU25" s="96">
        <f>'Table 5 (Benchmark &amp; Inputs)'!DM25</f>
        <v>2.578572637274116</v>
      </c>
      <c r="DV25" s="144">
        <f>'Table 5 (Benchmark &amp; Inputs)'!DN25</f>
        <v>-0.28457109537125469</v>
      </c>
      <c r="DW25" s="144">
        <f>'Table 5 (Benchmark &amp; Inputs)'!DO25</f>
        <v>-2.8080058477450915</v>
      </c>
      <c r="DX25" s="144">
        <f>'Table 5 (Benchmark &amp; Inputs)'!DP25</f>
        <v>7.9885796328252638</v>
      </c>
      <c r="DZ25" s="77"/>
      <c r="EA25" s="77"/>
      <c r="EB25" s="77"/>
    </row>
    <row r="26" spans="1:132" s="6" customFormat="1" x14ac:dyDescent="0.25">
      <c r="A26" s="428"/>
      <c r="B26" s="6" t="s">
        <v>129</v>
      </c>
      <c r="C26" s="57" t="s">
        <v>156</v>
      </c>
      <c r="D26" s="52" t="s">
        <v>138</v>
      </c>
      <c r="E26" s="52" t="s">
        <v>186</v>
      </c>
      <c r="F26" s="175">
        <f>'Table 6 (Correlations, Weights)'!AA32</f>
        <v>0.11493400241902155</v>
      </c>
      <c r="G26" s="6" t="s">
        <v>144</v>
      </c>
      <c r="H26" s="6" t="s">
        <v>148</v>
      </c>
      <c r="I26" s="6" t="s">
        <v>152</v>
      </c>
      <c r="J26" s="6">
        <v>31080</v>
      </c>
      <c r="K26" s="49">
        <v>30041</v>
      </c>
      <c r="L26" s="50">
        <v>43282.021527777775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6">
        <f>'Table 5 (Benchmark &amp; Inputs)'!O26</f>
        <v>0</v>
      </c>
      <c r="X26" s="96">
        <f>'Table 5 (Benchmark &amp; Inputs)'!P26</f>
        <v>0</v>
      </c>
      <c r="Y26" s="96">
        <f>'Table 5 (Benchmark &amp; Inputs)'!Q26</f>
        <v>-21.609414238412665</v>
      </c>
      <c r="Z26" s="96">
        <f>'Table 5 (Benchmark &amp; Inputs)'!R26</f>
        <v>7.840240414265498</v>
      </c>
      <c r="AA26" s="96">
        <f>'Table 5 (Benchmark &amp; Inputs)'!S26</f>
        <v>11.491738427541803</v>
      </c>
      <c r="AB26" s="96">
        <f>'Table 5 (Benchmark &amp; Inputs)'!T26</f>
        <v>10.461460718393392</v>
      </c>
      <c r="AC26" s="96">
        <f>'Table 5 (Benchmark &amp; Inputs)'!U26</f>
        <v>5.8061291142491118</v>
      </c>
      <c r="AD26" s="96">
        <f>'Table 5 (Benchmark &amp; Inputs)'!V26</f>
        <v>-6.5784032676494046</v>
      </c>
      <c r="AE26" s="96">
        <f>'Table 5 (Benchmark &amp; Inputs)'!W26</f>
        <v>-10.383451532677711</v>
      </c>
      <c r="AF26" s="96">
        <f>'Table 5 (Benchmark &amp; Inputs)'!X26</f>
        <v>-14.554842839677004</v>
      </c>
      <c r="AG26" s="96">
        <f>'Table 5 (Benchmark &amp; Inputs)'!Y26</f>
        <v>-13.943818769511843</v>
      </c>
      <c r="AH26" s="96">
        <f>'Table 5 (Benchmark &amp; Inputs)'!Z26</f>
        <v>-1.3657650530281453</v>
      </c>
      <c r="AI26" s="96">
        <f>'Table 5 (Benchmark &amp; Inputs)'!AA26</f>
        <v>12.111825222922686</v>
      </c>
      <c r="AJ26" s="104">
        <f>'Table 5 (Benchmark &amp; Inputs)'!AB26</f>
        <v>30.847037150888447</v>
      </c>
      <c r="AK26" s="96">
        <f>'Table 5 (Benchmark &amp; Inputs)'!AC26</f>
        <v>39.290199943952011</v>
      </c>
      <c r="AL26" s="96">
        <f>'Table 5 (Benchmark &amp; Inputs)'!AD26</f>
        <v>21.599402309733335</v>
      </c>
      <c r="AM26" s="322">
        <f>'Table 5 (Benchmark &amp; Inputs)'!AE26</f>
        <v>6.9743670494918089</v>
      </c>
      <c r="AN26" s="96">
        <f>'Table 5 (Benchmark &amp; Inputs)'!AF26</f>
        <v>-6.6411763409402971</v>
      </c>
      <c r="AO26" s="96">
        <f>'Table 5 (Benchmark &amp; Inputs)'!AG26</f>
        <v>-12.936547951760765</v>
      </c>
      <c r="AP26" s="96">
        <f>'Table 5 (Benchmark &amp; Inputs)'!AH26</f>
        <v>-4.8542333080514304</v>
      </c>
      <c r="AQ26" s="96">
        <f>'Table 5 (Benchmark &amp; Inputs)'!AI26</f>
        <v>1.4990385451241064</v>
      </c>
      <c r="AR26" s="96">
        <f>'Table 5 (Benchmark &amp; Inputs)'!AJ26</f>
        <v>8.6533394818373957</v>
      </c>
      <c r="AS26" s="96">
        <f>'Table 5 (Benchmark &amp; Inputs)'!AK26</f>
        <v>11.071450031962428</v>
      </c>
      <c r="AT26" s="96">
        <f>'Table 5 (Benchmark &amp; Inputs)'!AL26</f>
        <v>14.436081713919414</v>
      </c>
      <c r="AU26" s="96">
        <f>'Table 5 (Benchmark &amp; Inputs)'!AM26</f>
        <v>18.417864210630661</v>
      </c>
      <c r="AV26" s="96">
        <f>'Table 5 (Benchmark &amp; Inputs)'!AN26</f>
        <v>17.540464518131884</v>
      </c>
      <c r="AW26" s="96">
        <f>'Table 5 (Benchmark &amp; Inputs)'!AO26</f>
        <v>25.763904898410761</v>
      </c>
      <c r="AX26" s="96">
        <f>'Table 5 (Benchmark &amp; Inputs)'!AP26</f>
        <v>17.357823066869045</v>
      </c>
      <c r="AY26" s="96">
        <f>'Table 5 (Benchmark &amp; Inputs)'!AQ26</f>
        <v>10.373929574538744</v>
      </c>
      <c r="AZ26" s="96">
        <f>'Table 5 (Benchmark &amp; Inputs)'!AR26</f>
        <v>7.8915451876863676</v>
      </c>
      <c r="BA26" s="96">
        <f>'Table 5 (Benchmark &amp; Inputs)'!AS26</f>
        <v>-4.4525074755758336</v>
      </c>
      <c r="BB26" s="96">
        <f>'Table 5 (Benchmark &amp; Inputs)'!AT26</f>
        <v>-3.6256953880807794</v>
      </c>
      <c r="BC26" s="96">
        <f>'Table 5 (Benchmark &amp; Inputs)'!AU26</f>
        <v>1.4566417961631863</v>
      </c>
      <c r="BD26" s="96">
        <f>'Table 5 (Benchmark &amp; Inputs)'!AV26</f>
        <v>2.3978498972360898</v>
      </c>
      <c r="BE26" s="96">
        <f>'Table 5 (Benchmark &amp; Inputs)'!AW26</f>
        <v>8.9362757963609685</v>
      </c>
      <c r="BF26" s="96">
        <f>'Table 5 (Benchmark &amp; Inputs)'!AX26</f>
        <v>12.297707451789119</v>
      </c>
      <c r="BG26" s="96">
        <f>'Table 5 (Benchmark &amp; Inputs)'!AY26</f>
        <v>7.6880273295013613</v>
      </c>
      <c r="BH26" s="96">
        <f>'Table 5 (Benchmark &amp; Inputs)'!AZ26</f>
        <v>3.7079967031035568</v>
      </c>
      <c r="BI26" s="96">
        <f>'Table 5 (Benchmark &amp; Inputs)'!BA26</f>
        <v>2.9976967830026213</v>
      </c>
      <c r="BJ26" s="96">
        <f>'Table 5 (Benchmark &amp; Inputs)'!BB26</f>
        <v>-0.12115798845881189</v>
      </c>
      <c r="BK26" s="96">
        <f>'Table 5 (Benchmark &amp; Inputs)'!BC26</f>
        <v>-1.6094904099402785</v>
      </c>
      <c r="BL26" s="96">
        <f>'Table 5 (Benchmark &amp; Inputs)'!BD26</f>
        <v>0.57160834680877493</v>
      </c>
      <c r="BM26" s="96">
        <f>'Table 5 (Benchmark &amp; Inputs)'!BE26</f>
        <v>-4.1212224786361507</v>
      </c>
      <c r="BN26" s="96">
        <f>'Table 5 (Benchmark &amp; Inputs)'!BF26</f>
        <v>-3.9226766081108262</v>
      </c>
      <c r="BO26" s="96">
        <f>'Table 5 (Benchmark &amp; Inputs)'!BG26</f>
        <v>-2.4982411363311168</v>
      </c>
      <c r="BP26" s="96">
        <f>'Table 5 (Benchmark &amp; Inputs)'!BH26</f>
        <v>1.177310537229648</v>
      </c>
      <c r="BQ26" s="96">
        <f>'Table 5 (Benchmark &amp; Inputs)'!BI26</f>
        <v>10.017084882307969</v>
      </c>
      <c r="BR26" s="96">
        <f>'Table 5 (Benchmark &amp; Inputs)'!BJ26</f>
        <v>9.6280283370159765</v>
      </c>
      <c r="BS26" s="96">
        <f>'Table 5 (Benchmark &amp; Inputs)'!BK26</f>
        <v>14.101019894907715</v>
      </c>
      <c r="BT26" s="96">
        <f>'Table 5 (Benchmark &amp; Inputs)'!BL26</f>
        <v>11.501535582548902</v>
      </c>
      <c r="BU26" s="96">
        <f>'Table 5 (Benchmark &amp; Inputs)'!BM26</f>
        <v>14.248482011197417</v>
      </c>
      <c r="BV26" s="96">
        <f>'Table 5 (Benchmark &amp; Inputs)'!BN26</f>
        <v>20.854800801905938</v>
      </c>
      <c r="BW26" s="96">
        <f>'Table 5 (Benchmark &amp; Inputs)'!BO26</f>
        <v>18.371426564206146</v>
      </c>
      <c r="BX26" s="96">
        <f>'Table 5 (Benchmark &amp; Inputs)'!BP26</f>
        <v>18.932505765111706</v>
      </c>
      <c r="BY26" s="96">
        <f>'Table 5 (Benchmark &amp; Inputs)'!BQ26</f>
        <v>6.03274756048451</v>
      </c>
      <c r="BZ26" s="96">
        <f>'Table 5 (Benchmark &amp; Inputs)'!BR26</f>
        <v>-5.9737250232335608</v>
      </c>
      <c r="CA26" s="96">
        <f>'Table 5 (Benchmark &amp; Inputs)'!BS26</f>
        <v>-10.349042023405501</v>
      </c>
      <c r="CB26" s="96">
        <f>'Table 5 (Benchmark &amp; Inputs)'!BT26</f>
        <v>-10.640534303998841</v>
      </c>
      <c r="CC26" s="96">
        <f>'Table 5 (Benchmark &amp; Inputs)'!BU26</f>
        <v>-5.5543139937222863</v>
      </c>
      <c r="CD26" s="96">
        <f>'Table 5 (Benchmark &amp; Inputs)'!BV26</f>
        <v>4.3469152356503917</v>
      </c>
      <c r="CE26" s="96">
        <f>'Table 5 (Benchmark &amp; Inputs)'!BW26</f>
        <v>8.9409671219877147</v>
      </c>
      <c r="CF26" s="96">
        <f>'Table 5 (Benchmark &amp; Inputs)'!BX26</f>
        <v>1.0325475588437711</v>
      </c>
      <c r="CG26" s="96">
        <f>'Table 5 (Benchmark &amp; Inputs)'!BY26</f>
        <v>-9.474244871805487</v>
      </c>
      <c r="CH26" s="96">
        <f>'Table 5 (Benchmark &amp; Inputs)'!BZ26</f>
        <v>-23.083516081703582</v>
      </c>
      <c r="CI26" s="96">
        <f>'Table 5 (Benchmark &amp; Inputs)'!CA26</f>
        <v>-31.107466307081033</v>
      </c>
      <c r="CJ26" s="96">
        <f>'Table 5 (Benchmark &amp; Inputs)'!CB26</f>
        <v>-32.477969480663219</v>
      </c>
      <c r="CK26" s="96">
        <f>'Table 5 (Benchmark &amp; Inputs)'!CC26</f>
        <v>-32.834136741694138</v>
      </c>
      <c r="CL26" s="96">
        <f>'Table 5 (Benchmark &amp; Inputs)'!CD26</f>
        <v>-32.190720757755514</v>
      </c>
      <c r="CM26" s="96">
        <f>'Table 5 (Benchmark &amp; Inputs)'!CE26</f>
        <v>-36.25621279356681</v>
      </c>
      <c r="CN26" s="96">
        <f>'Table 5 (Benchmark &amp; Inputs)'!CF26</f>
        <v>-40.95858287526535</v>
      </c>
      <c r="CO26" s="96">
        <f>'Table 5 (Benchmark &amp; Inputs)'!CG26</f>
        <v>-42.888916928059132</v>
      </c>
      <c r="CP26" s="96">
        <f>'Table 5 (Benchmark &amp; Inputs)'!CH26</f>
        <v>-46.040991057281829</v>
      </c>
      <c r="CQ26" s="96">
        <f>'Table 5 (Benchmark &amp; Inputs)'!CI26</f>
        <v>-43.502246446974283</v>
      </c>
      <c r="CR26" s="96">
        <f>'Table 5 (Benchmark &amp; Inputs)'!CJ26</f>
        <v>-37.02864147740825</v>
      </c>
      <c r="CS26" s="96">
        <f>'Table 5 (Benchmark &amp; Inputs)'!CK26</f>
        <v>-26.756921474855051</v>
      </c>
      <c r="CT26" s="96">
        <f>'Table 5 (Benchmark &amp; Inputs)'!CL26</f>
        <v>-6.7718253932847832</v>
      </c>
      <c r="CU26" s="96">
        <f>'Table 5 (Benchmark &amp; Inputs)'!CM26</f>
        <v>4.3839959702186082</v>
      </c>
      <c r="CV26" s="96">
        <f>'Table 5 (Benchmark &amp; Inputs)'!CN26</f>
        <v>9.4776426216165408</v>
      </c>
      <c r="CW26" s="96">
        <f>'Table 5 (Benchmark &amp; Inputs)'!CO26</f>
        <v>10.847692739236708</v>
      </c>
      <c r="CX26" s="96">
        <f>'Table 5 (Benchmark &amp; Inputs)'!CP26</f>
        <v>10.337731748714239</v>
      </c>
      <c r="CY26" s="96">
        <f>'Table 5 (Benchmark &amp; Inputs)'!CQ26</f>
        <v>17.230319945045945</v>
      </c>
      <c r="CZ26" s="96">
        <f>'Table 5 (Benchmark &amp; Inputs)'!CR26</f>
        <v>15.917624761228561</v>
      </c>
      <c r="DA26" s="96">
        <f>'Table 5 (Benchmark &amp; Inputs)'!CS26</f>
        <v>10.132574214392417</v>
      </c>
      <c r="DB26" s="96">
        <f>'Table 5 (Benchmark &amp; Inputs)'!CT26</f>
        <v>-1.1973754640158079</v>
      </c>
      <c r="DC26" s="96">
        <f>'Table 5 (Benchmark &amp; Inputs)'!CU26</f>
        <v>-10.273907951699353</v>
      </c>
      <c r="DD26" s="96">
        <f>'Table 5 (Benchmark &amp; Inputs)'!CV26</f>
        <v>-1.1106386583873138</v>
      </c>
      <c r="DE26" s="96">
        <f>'Table 5 (Benchmark &amp; Inputs)'!CW26</f>
        <v>20.191034984438247</v>
      </c>
      <c r="DF26" s="96">
        <f>'Table 5 (Benchmark &amp; Inputs)'!CX26</f>
        <v>46.975140213331251</v>
      </c>
      <c r="DG26" s="96">
        <f>'Table 5 (Benchmark &amp; Inputs)'!CY26</f>
        <v>63.363789330564387</v>
      </c>
      <c r="DH26" s="96">
        <f>'Table 5 (Benchmark &amp; Inputs)'!CZ26</f>
        <v>68.037571013180752</v>
      </c>
      <c r="DI26" s="96">
        <f>'Table 5 (Benchmark &amp; Inputs)'!DA26</f>
        <v>47.480307670533229</v>
      </c>
      <c r="DJ26" s="96">
        <f>'Table 5 (Benchmark &amp; Inputs)'!DB26</f>
        <v>33.909397074360385</v>
      </c>
      <c r="DK26" s="96">
        <f>'Table 5 (Benchmark &amp; Inputs)'!DC26</f>
        <v>35.408230622338962</v>
      </c>
      <c r="DL26" s="182">
        <f>'Table 5 (Benchmark &amp; Inputs)'!DD26</f>
        <v>23.413787904699397</v>
      </c>
      <c r="DM26" s="96">
        <f>'Table 5 (Benchmark &amp; Inputs)'!DE26</f>
        <v>21.020468687817111</v>
      </c>
      <c r="DN26" s="96">
        <f>'Table 5 (Benchmark &amp; Inputs)'!DF26</f>
        <v>9.2810457991765993</v>
      </c>
      <c r="DO26" s="96">
        <f>'Table 5 (Benchmark &amp; Inputs)'!DG26</f>
        <v>2.5041114291847522</v>
      </c>
      <c r="DP26" s="96">
        <f>'Table 5 (Benchmark &amp; Inputs)'!DH26</f>
        <v>-0.32428421130543406</v>
      </c>
      <c r="DQ26" s="96">
        <f>'Table 5 (Benchmark &amp; Inputs)'!DI26</f>
        <v>-2.0282396224107764</v>
      </c>
      <c r="DR26" s="96">
        <f>'Table 5 (Benchmark &amp; Inputs)'!DJ26</f>
        <v>5.4072796391823603</v>
      </c>
      <c r="DS26" s="96">
        <f>'Table 5 (Benchmark &amp; Inputs)'!DK26</f>
        <v>1.6682113166477113</v>
      </c>
      <c r="DT26" s="96">
        <f>'Table 5 (Benchmark &amp; Inputs)'!DL26</f>
        <v>5.951952639500659</v>
      </c>
      <c r="DU26" s="96">
        <f>'Table 5 (Benchmark &amp; Inputs)'!DM26</f>
        <v>9.7569476802802946</v>
      </c>
      <c r="DV26" s="144">
        <f>'Table 5 (Benchmark &amp; Inputs)'!DN26</f>
        <v>9.78315458758291</v>
      </c>
      <c r="DW26" s="144">
        <f>'Table 5 (Benchmark &amp; Inputs)'!DO26</f>
        <v>19.768867141542977</v>
      </c>
      <c r="DX26" s="144">
        <f>'Table 5 (Benchmark &amp; Inputs)'!DP26</f>
        <v>19.422943424333504</v>
      </c>
      <c r="DZ26" s="77"/>
      <c r="EA26" s="77"/>
      <c r="EB26" s="77"/>
    </row>
    <row r="27" spans="1:132" s="6" customFormat="1" x14ac:dyDescent="0.25">
      <c r="A27" s="428"/>
      <c r="B27" s="6" t="s">
        <v>130</v>
      </c>
      <c r="C27" s="57" t="s">
        <v>157</v>
      </c>
      <c r="D27" s="52" t="s">
        <v>138</v>
      </c>
      <c r="E27" s="52" t="s">
        <v>186</v>
      </c>
      <c r="F27" s="175">
        <f>'Table 6 (Correlations, Weights)'!AA32</f>
        <v>0.11493400241902155</v>
      </c>
      <c r="G27" s="6" t="s">
        <v>144</v>
      </c>
      <c r="H27" s="6" t="s">
        <v>148</v>
      </c>
      <c r="I27" s="6" t="s">
        <v>152</v>
      </c>
      <c r="J27" s="6">
        <v>16980</v>
      </c>
      <c r="K27" s="49">
        <v>30041</v>
      </c>
      <c r="L27" s="50">
        <v>43282.021527777775</v>
      </c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6">
        <f>'Table 5 (Benchmark &amp; Inputs)'!O27</f>
        <v>0</v>
      </c>
      <c r="X27" s="96">
        <f>'Table 5 (Benchmark &amp; Inputs)'!P27</f>
        <v>0</v>
      </c>
      <c r="Y27" s="96">
        <f>'Table 5 (Benchmark &amp; Inputs)'!Q27</f>
        <v>-12.234416926696177</v>
      </c>
      <c r="Z27" s="96">
        <f>'Table 5 (Benchmark &amp; Inputs)'!R27</f>
        <v>11.097655661466838</v>
      </c>
      <c r="AA27" s="96">
        <f>'Table 5 (Benchmark &amp; Inputs)'!S27</f>
        <v>18.779823559628039</v>
      </c>
      <c r="AB27" s="96">
        <f>'Table 5 (Benchmark &amp; Inputs)'!T27</f>
        <v>22.246193530682927</v>
      </c>
      <c r="AC27" s="96">
        <f>'Table 5 (Benchmark &amp; Inputs)'!U27</f>
        <v>29.902111889786536</v>
      </c>
      <c r="AD27" s="96">
        <f>'Table 5 (Benchmark &amp; Inputs)'!V27</f>
        <v>20.611560404883235</v>
      </c>
      <c r="AE27" s="96">
        <f>'Table 5 (Benchmark &amp; Inputs)'!W27</f>
        <v>19.874231920681567</v>
      </c>
      <c r="AF27" s="96">
        <f>'Table 5 (Benchmark &amp; Inputs)'!X27</f>
        <v>18.740907408106537</v>
      </c>
      <c r="AG27" s="96">
        <f>'Table 5 (Benchmark &amp; Inputs)'!Y27</f>
        <v>15.971425635575784</v>
      </c>
      <c r="AH27" s="96">
        <f>'Table 5 (Benchmark &amp; Inputs)'!Z27</f>
        <v>14.113492734959781</v>
      </c>
      <c r="AI27" s="96">
        <f>'Table 5 (Benchmark &amp; Inputs)'!AA27</f>
        <v>15.626393407090056</v>
      </c>
      <c r="AJ27" s="104">
        <f>'Table 5 (Benchmark &amp; Inputs)'!AB27</f>
        <v>14.654582176642329</v>
      </c>
      <c r="AK27" s="96">
        <f>'Table 5 (Benchmark &amp; Inputs)'!AC27</f>
        <v>8.3101232423390883</v>
      </c>
      <c r="AL27" s="96">
        <f>'Table 5 (Benchmark &amp; Inputs)'!AD27</f>
        <v>3.1782029977357249</v>
      </c>
      <c r="AM27" s="322">
        <f>'Table 5 (Benchmark &amp; Inputs)'!AE27</f>
        <v>-5.5868945276699638</v>
      </c>
      <c r="AN27" s="96">
        <f>'Table 5 (Benchmark &amp; Inputs)'!AF27</f>
        <v>-10.397737447619928</v>
      </c>
      <c r="AO27" s="96">
        <f>'Table 5 (Benchmark &amp; Inputs)'!AG27</f>
        <v>-12.01433230746577</v>
      </c>
      <c r="AP27" s="96">
        <f>'Table 5 (Benchmark &amp; Inputs)'!AH27</f>
        <v>-5.8437814501786285</v>
      </c>
      <c r="AQ27" s="96">
        <f>'Table 5 (Benchmark &amp; Inputs)'!AI27</f>
        <v>0.19915519305548773</v>
      </c>
      <c r="AR27" s="96">
        <f>'Table 5 (Benchmark &amp; Inputs)'!AJ27</f>
        <v>4.975942647406967</v>
      </c>
      <c r="AS27" s="96">
        <f>'Table 5 (Benchmark &amp; Inputs)'!AK27</f>
        <v>6.1427089493305234</v>
      </c>
      <c r="AT27" s="96">
        <f>'Table 5 (Benchmark &amp; Inputs)'!AL27</f>
        <v>-0.99767448838248718</v>
      </c>
      <c r="AU27" s="96">
        <f>'Table 5 (Benchmark &amp; Inputs)'!AM27</f>
        <v>-3.5354448691190767</v>
      </c>
      <c r="AV27" s="96">
        <f>'Table 5 (Benchmark &amp; Inputs)'!AN27</f>
        <v>-6.1669564811851654</v>
      </c>
      <c r="AW27" s="96">
        <f>'Table 5 (Benchmark &amp; Inputs)'!AO27</f>
        <v>-7.0230394904353286</v>
      </c>
      <c r="AX27" s="96">
        <f>'Table 5 (Benchmark &amp; Inputs)'!AP27</f>
        <v>-0.60148413527310374</v>
      </c>
      <c r="AY27" s="96">
        <f>'Table 5 (Benchmark &amp; Inputs)'!AQ27</f>
        <v>5.0707564786933057</v>
      </c>
      <c r="AZ27" s="96">
        <f>'Table 5 (Benchmark &amp; Inputs)'!AR27</f>
        <v>6.8318772539075869</v>
      </c>
      <c r="BA27" s="96">
        <f>'Table 5 (Benchmark &amp; Inputs)'!AS27</f>
        <v>17.060486300875713</v>
      </c>
      <c r="BB27" s="96">
        <f>'Table 5 (Benchmark &amp; Inputs)'!AT27</f>
        <v>16.275339760567164</v>
      </c>
      <c r="BC27" s="96">
        <f>'Table 5 (Benchmark &amp; Inputs)'!AU27</f>
        <v>11.537949351020959</v>
      </c>
      <c r="BD27" s="96">
        <f>'Table 5 (Benchmark &amp; Inputs)'!AV27</f>
        <v>15.201268351718339</v>
      </c>
      <c r="BE27" s="96">
        <f>'Table 5 (Benchmark &amp; Inputs)'!AW27</f>
        <v>13.289413293191954</v>
      </c>
      <c r="BF27" s="96">
        <f>'Table 5 (Benchmark &amp; Inputs)'!AX27</f>
        <v>12.021844702871228</v>
      </c>
      <c r="BG27" s="96">
        <f>'Table 5 (Benchmark &amp; Inputs)'!AY27</f>
        <v>13.512993365119073</v>
      </c>
      <c r="BH27" s="96">
        <f>'Table 5 (Benchmark &amp; Inputs)'!AZ27</f>
        <v>8.296597633305808</v>
      </c>
      <c r="BI27" s="96">
        <f>'Table 5 (Benchmark &amp; Inputs)'!BA27</f>
        <v>-4.1761294644182199</v>
      </c>
      <c r="BJ27" s="96">
        <f>'Table 5 (Benchmark &amp; Inputs)'!BB27</f>
        <v>-6.0815730961967214</v>
      </c>
      <c r="BK27" s="96">
        <f>'Table 5 (Benchmark &amp; Inputs)'!BC27</f>
        <v>-6.5890506270489091</v>
      </c>
      <c r="BL27" s="96">
        <f>'Table 5 (Benchmark &amp; Inputs)'!BD27</f>
        <v>-4.1182562561203557</v>
      </c>
      <c r="BM27" s="96">
        <f>'Table 5 (Benchmark &amp; Inputs)'!BE27</f>
        <v>6.5347268429390786</v>
      </c>
      <c r="BN27" s="96">
        <f>'Table 5 (Benchmark &amp; Inputs)'!BF27</f>
        <v>9.2109659711600216</v>
      </c>
      <c r="BO27" s="96">
        <f>'Table 5 (Benchmark &amp; Inputs)'!BG27</f>
        <v>8.3340153052706096</v>
      </c>
      <c r="BP27" s="96">
        <f>'Table 5 (Benchmark &amp; Inputs)'!BH27</f>
        <v>7.0446497258821923</v>
      </c>
      <c r="BQ27" s="96">
        <f>'Table 5 (Benchmark &amp; Inputs)'!BI27</f>
        <v>7.6516090615792578</v>
      </c>
      <c r="BR27" s="96">
        <f>'Table 5 (Benchmark &amp; Inputs)'!BJ27</f>
        <v>6.684265787334116</v>
      </c>
      <c r="BS27" s="96">
        <f>'Table 5 (Benchmark &amp; Inputs)'!BK27</f>
        <v>7.7573794929866571</v>
      </c>
      <c r="BT27" s="96">
        <f>'Table 5 (Benchmark &amp; Inputs)'!BL27</f>
        <v>12.457539727719366</v>
      </c>
      <c r="BU27" s="96">
        <f>'Table 5 (Benchmark &amp; Inputs)'!BM27</f>
        <v>9.911914289315261</v>
      </c>
      <c r="BV27" s="96">
        <f>'Table 5 (Benchmark &amp; Inputs)'!BN27</f>
        <v>8.4956681979694064</v>
      </c>
      <c r="BW27" s="96">
        <f>'Table 5 (Benchmark &amp; Inputs)'!BO27</f>
        <v>7.0559237964523511</v>
      </c>
      <c r="BX27" s="96">
        <f>'Table 5 (Benchmark &amp; Inputs)'!BP27</f>
        <v>2.5750652359436645</v>
      </c>
      <c r="BY27" s="96">
        <f>'Table 5 (Benchmark &amp; Inputs)'!BQ27</f>
        <v>-0.61194199557350848</v>
      </c>
      <c r="BZ27" s="96">
        <f>'Table 5 (Benchmark &amp; Inputs)'!BR27</f>
        <v>1.3560948108047746</v>
      </c>
      <c r="CA27" s="96">
        <f>'Table 5 (Benchmark &amp; Inputs)'!BS27</f>
        <v>4.2382317161129626</v>
      </c>
      <c r="CB27" s="96">
        <f>'Table 5 (Benchmark &amp; Inputs)'!BT27</f>
        <v>8.337008433651425</v>
      </c>
      <c r="CC27" s="96">
        <f>'Table 5 (Benchmark &amp; Inputs)'!BU27</f>
        <v>12.421085571325651</v>
      </c>
      <c r="CD27" s="96">
        <f>'Table 5 (Benchmark &amp; Inputs)'!BV27</f>
        <v>12.780728070637428</v>
      </c>
      <c r="CE27" s="96">
        <f>'Table 5 (Benchmark &amp; Inputs)'!BW27</f>
        <v>9.3696013632796742</v>
      </c>
      <c r="CF27" s="96">
        <f>'Table 5 (Benchmark &amp; Inputs)'!BX27</f>
        <v>-4.15781470402991</v>
      </c>
      <c r="CG27" s="96">
        <f>'Table 5 (Benchmark &amp; Inputs)'!BY27</f>
        <v>-15.487957342554786</v>
      </c>
      <c r="CH27" s="96">
        <f>'Table 5 (Benchmark &amp; Inputs)'!BZ27</f>
        <v>-29.092184873022276</v>
      </c>
      <c r="CI27" s="96">
        <f>'Table 5 (Benchmark &amp; Inputs)'!CA27</f>
        <v>-37.405101414627254</v>
      </c>
      <c r="CJ27" s="96">
        <f>'Table 5 (Benchmark &amp; Inputs)'!CB27</f>
        <v>-38.224403797175015</v>
      </c>
      <c r="CK27" s="96">
        <f>'Table 5 (Benchmark &amp; Inputs)'!CC27</f>
        <v>-37.995991393414272</v>
      </c>
      <c r="CL27" s="96">
        <f>'Table 5 (Benchmark &amp; Inputs)'!CD27</f>
        <v>-37.403572558126456</v>
      </c>
      <c r="CM27" s="96">
        <f>'Table 5 (Benchmark &amp; Inputs)'!CE27</f>
        <v>-42.435073150475141</v>
      </c>
      <c r="CN27" s="96">
        <f>'Table 5 (Benchmark &amp; Inputs)'!CF27</f>
        <v>-48.84702333742041</v>
      </c>
      <c r="CO27" s="96">
        <f>'Table 5 (Benchmark &amp; Inputs)'!CG27</f>
        <v>-55.452443776137329</v>
      </c>
      <c r="CP27" s="96">
        <f>'Table 5 (Benchmark &amp; Inputs)'!CH27</f>
        <v>-58.239638314623697</v>
      </c>
      <c r="CQ27" s="96">
        <f>'Table 5 (Benchmark &amp; Inputs)'!CI27</f>
        <v>-58.061226810755393</v>
      </c>
      <c r="CR27" s="96">
        <f>'Table 5 (Benchmark &amp; Inputs)'!CJ27</f>
        <v>-56.484913023344753</v>
      </c>
      <c r="CS27" s="96">
        <f>'Table 5 (Benchmark &amp; Inputs)'!CK27</f>
        <v>-49.005302985209035</v>
      </c>
      <c r="CT27" s="96">
        <f>'Table 5 (Benchmark &amp; Inputs)'!CL27</f>
        <v>-31.548908847905444</v>
      </c>
      <c r="CU27" s="96">
        <f>'Table 5 (Benchmark &amp; Inputs)'!CM27</f>
        <v>-14.371129846778219</v>
      </c>
      <c r="CV27" s="96">
        <f>'Table 5 (Benchmark &amp; Inputs)'!CN27</f>
        <v>0.99220810655340008</v>
      </c>
      <c r="CW27" s="96">
        <f>'Table 5 (Benchmark &amp; Inputs)'!CO27</f>
        <v>5.1906963432015338</v>
      </c>
      <c r="CX27" s="96">
        <f>'Table 5 (Benchmark &amp; Inputs)'!CP27</f>
        <v>-8.5930877918262851</v>
      </c>
      <c r="CY27" s="96">
        <f>'Table 5 (Benchmark &amp; Inputs)'!CQ27</f>
        <v>-11.925985355976483</v>
      </c>
      <c r="CZ27" s="96">
        <f>'Table 5 (Benchmark &amp; Inputs)'!CR27</f>
        <v>-11.860498159486911</v>
      </c>
      <c r="DA27" s="96">
        <f>'Table 5 (Benchmark &amp; Inputs)'!CS27</f>
        <v>2.8198164832718127</v>
      </c>
      <c r="DB27" s="96">
        <f>'Table 5 (Benchmark &amp; Inputs)'!CT27</f>
        <v>15.440768113118864</v>
      </c>
      <c r="DC27" s="96">
        <f>'Table 5 (Benchmark &amp; Inputs)'!CU27</f>
        <v>25.521788547995016</v>
      </c>
      <c r="DD27" s="96">
        <f>'Table 5 (Benchmark &amp; Inputs)'!CV27</f>
        <v>42.801317908450066</v>
      </c>
      <c r="DE27" s="96">
        <f>'Table 5 (Benchmark &amp; Inputs)'!CW27</f>
        <v>34.091080532244511</v>
      </c>
      <c r="DF27" s="96">
        <f>'Table 5 (Benchmark &amp; Inputs)'!CX27</f>
        <v>32.585686098316657</v>
      </c>
      <c r="DG27" s="96">
        <f>'Table 5 (Benchmark &amp; Inputs)'!CY27</f>
        <v>31.217690705703603</v>
      </c>
      <c r="DH27" s="96">
        <f>'Table 5 (Benchmark &amp; Inputs)'!CZ27</f>
        <v>22.378401716537464</v>
      </c>
      <c r="DI27" s="96">
        <f>'Table 5 (Benchmark &amp; Inputs)'!DA27</f>
        <v>22.218880380716001</v>
      </c>
      <c r="DJ27" s="96">
        <f>'Table 5 (Benchmark &amp; Inputs)'!DB27</f>
        <v>16.600264365070249</v>
      </c>
      <c r="DK27" s="96">
        <f>'Table 5 (Benchmark &amp; Inputs)'!DC27</f>
        <v>17.835201630547022</v>
      </c>
      <c r="DL27" s="182">
        <f>'Table 5 (Benchmark &amp; Inputs)'!DD27</f>
        <v>16.27981912543282</v>
      </c>
      <c r="DM27" s="96">
        <f>'Table 5 (Benchmark &amp; Inputs)'!DE27</f>
        <v>12.514632950286719</v>
      </c>
      <c r="DN27" s="96">
        <f>'Table 5 (Benchmark &amp; Inputs)'!DF27</f>
        <v>13.238625451507923</v>
      </c>
      <c r="DO27" s="96">
        <f>'Table 5 (Benchmark &amp; Inputs)'!DG27</f>
        <v>5.8764151914817031</v>
      </c>
      <c r="DP27" s="96">
        <f>'Table 5 (Benchmark &amp; Inputs)'!DH27</f>
        <v>2.9696642921609699</v>
      </c>
      <c r="DQ27" s="96">
        <f>'Table 5 (Benchmark &amp; Inputs)'!DI27</f>
        <v>-1.1222784864480451</v>
      </c>
      <c r="DR27" s="96">
        <f>'Table 5 (Benchmark &amp; Inputs)'!DJ27</f>
        <v>7.6148228228691401</v>
      </c>
      <c r="DS27" s="96">
        <f>'Table 5 (Benchmark &amp; Inputs)'!DK27</f>
        <v>7.8226002952167182</v>
      </c>
      <c r="DT27" s="96">
        <f>'Table 5 (Benchmark &amp; Inputs)'!DL27</f>
        <v>8.0793270852312293</v>
      </c>
      <c r="DU27" s="96">
        <f>'Table 5 (Benchmark &amp; Inputs)'!DM27</f>
        <v>14.657932567706878</v>
      </c>
      <c r="DV27" s="144">
        <f>'Table 5 (Benchmark &amp; Inputs)'!DN27</f>
        <v>5.1561586115461733</v>
      </c>
      <c r="DW27" s="144">
        <f>'Table 5 (Benchmark &amp; Inputs)'!DO27</f>
        <v>8.3523825964154792</v>
      </c>
      <c r="DX27" s="144">
        <f>'Table 5 (Benchmark &amp; Inputs)'!DP27</f>
        <v>9.3857023611916404</v>
      </c>
      <c r="DZ27" s="77"/>
      <c r="EA27" s="77"/>
      <c r="EB27" s="77"/>
    </row>
    <row r="28" spans="1:132" s="6" customFormat="1" x14ac:dyDescent="0.25">
      <c r="A28" s="428"/>
      <c r="B28" s="48" t="s">
        <v>131</v>
      </c>
      <c r="C28" s="57" t="s">
        <v>158</v>
      </c>
      <c r="D28" s="52" t="s">
        <v>138</v>
      </c>
      <c r="E28" s="52" t="s">
        <v>186</v>
      </c>
      <c r="F28" s="175">
        <f>'Table 6 (Correlations, Weights)'!AA32</f>
        <v>0.11493400241902155</v>
      </c>
      <c r="G28" s="6" t="s">
        <v>144</v>
      </c>
      <c r="H28" s="6" t="s">
        <v>148</v>
      </c>
      <c r="I28" s="6" t="s">
        <v>152</v>
      </c>
      <c r="J28" s="6">
        <v>37980</v>
      </c>
      <c r="K28" s="49">
        <v>30041</v>
      </c>
      <c r="L28" s="50">
        <v>43282.021527777775</v>
      </c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6">
        <f>'Table 5 (Benchmark &amp; Inputs)'!O28</f>
        <v>0</v>
      </c>
      <c r="X28" s="96">
        <f>'Table 5 (Benchmark &amp; Inputs)'!P28</f>
        <v>0</v>
      </c>
      <c r="Y28" s="96">
        <f>'Table 5 (Benchmark &amp; Inputs)'!Q28</f>
        <v>-9.5317444479108353</v>
      </c>
      <c r="Z28" s="96">
        <f>'Table 5 (Benchmark &amp; Inputs)'!R28</f>
        <v>22.197315098390465</v>
      </c>
      <c r="AA28" s="96">
        <f>'Table 5 (Benchmark &amp; Inputs)'!S28</f>
        <v>28.443192142247113</v>
      </c>
      <c r="AB28" s="96">
        <f>'Table 5 (Benchmark &amp; Inputs)'!T28</f>
        <v>32.101008598882295</v>
      </c>
      <c r="AC28" s="96">
        <f>'Table 5 (Benchmark &amp; Inputs)'!U28</f>
        <v>25.064168811698856</v>
      </c>
      <c r="AD28" s="96">
        <f>'Table 5 (Benchmark &amp; Inputs)'!V28</f>
        <v>8.7745313509553799</v>
      </c>
      <c r="AE28" s="96">
        <f>'Table 5 (Benchmark &amp; Inputs)'!W28</f>
        <v>9.9665299551023914</v>
      </c>
      <c r="AF28" s="96">
        <f>'Table 5 (Benchmark &amp; Inputs)'!X28</f>
        <v>9.7100838795053992</v>
      </c>
      <c r="AG28" s="96">
        <f>'Table 5 (Benchmark &amp; Inputs)'!Y28</f>
        <v>11.869189819435132</v>
      </c>
      <c r="AH28" s="96">
        <f>'Table 5 (Benchmark &amp; Inputs)'!Z28</f>
        <v>14.441374921643263</v>
      </c>
      <c r="AI28" s="96">
        <f>'Table 5 (Benchmark &amp; Inputs)'!AA28</f>
        <v>12.617065047724294</v>
      </c>
      <c r="AJ28" s="104">
        <f>'Table 5 (Benchmark &amp; Inputs)'!AB28</f>
        <v>7.5540799915468586</v>
      </c>
      <c r="AK28" s="96">
        <f>'Table 5 (Benchmark &amp; Inputs)'!AC28</f>
        <v>5.0976188167003773</v>
      </c>
      <c r="AL28" s="96">
        <f>'Table 5 (Benchmark &amp; Inputs)'!AD28</f>
        <v>7.1462229967941813</v>
      </c>
      <c r="AM28" s="322">
        <f>'Table 5 (Benchmark &amp; Inputs)'!AE28</f>
        <v>-2.2445317845287702</v>
      </c>
      <c r="AN28" s="96">
        <f>'Table 5 (Benchmark &amp; Inputs)'!AF28</f>
        <v>-4.5790030478964887</v>
      </c>
      <c r="AO28" s="96">
        <f>'Table 5 (Benchmark &amp; Inputs)'!AG28</f>
        <v>-11.428816171937775</v>
      </c>
      <c r="AP28" s="96">
        <f>'Table 5 (Benchmark &amp; Inputs)'!AH28</f>
        <v>-16.431265699388504</v>
      </c>
      <c r="AQ28" s="96">
        <f>'Table 5 (Benchmark &amp; Inputs)'!AI28</f>
        <v>-5.641011800255761</v>
      </c>
      <c r="AR28" s="96">
        <f>'Table 5 (Benchmark &amp; Inputs)'!AJ28</f>
        <v>-1.6387150966734623</v>
      </c>
      <c r="AS28" s="96">
        <f>'Table 5 (Benchmark &amp; Inputs)'!AK28</f>
        <v>7.9905704359850711</v>
      </c>
      <c r="AT28" s="96">
        <f>'Table 5 (Benchmark &amp; Inputs)'!AL28</f>
        <v>15.425932790016708</v>
      </c>
      <c r="AU28" s="96">
        <f>'Table 5 (Benchmark &amp; Inputs)'!AM28</f>
        <v>6.2282230128302576</v>
      </c>
      <c r="AV28" s="96">
        <f>'Table 5 (Benchmark &amp; Inputs)'!AN28</f>
        <v>5.3984887395555443</v>
      </c>
      <c r="AW28" s="96">
        <f>'Table 5 (Benchmark &amp; Inputs)'!AO28</f>
        <v>4.9775656346235087</v>
      </c>
      <c r="AX28" s="96">
        <f>'Table 5 (Benchmark &amp; Inputs)'!AP28</f>
        <v>5.6707635710609052</v>
      </c>
      <c r="AY28" s="96">
        <f>'Table 5 (Benchmark &amp; Inputs)'!AQ28</f>
        <v>12.226558068839141</v>
      </c>
      <c r="AZ28" s="96">
        <f>'Table 5 (Benchmark &amp; Inputs)'!AR28</f>
        <v>13.57256340666865</v>
      </c>
      <c r="BA28" s="96">
        <f>'Table 5 (Benchmark &amp; Inputs)'!AS28</f>
        <v>12.128970569242071</v>
      </c>
      <c r="BB28" s="96">
        <f>'Table 5 (Benchmark &amp; Inputs)'!AT28</f>
        <v>6.2912222463271537</v>
      </c>
      <c r="BC28" s="96">
        <f>'Table 5 (Benchmark &amp; Inputs)'!AU28</f>
        <v>3.0059411802054035</v>
      </c>
      <c r="BD28" s="96">
        <f>'Table 5 (Benchmark &amp; Inputs)'!AV28</f>
        <v>0.35501061934246575</v>
      </c>
      <c r="BE28" s="96">
        <f>'Table 5 (Benchmark &amp; Inputs)'!AW28</f>
        <v>-1.6163673669266139</v>
      </c>
      <c r="BF28" s="96">
        <f>'Table 5 (Benchmark &amp; Inputs)'!AX28</f>
        <v>-2.4572671528575101</v>
      </c>
      <c r="BG28" s="96">
        <f>'Table 5 (Benchmark &amp; Inputs)'!AY28</f>
        <v>-4.1321976868879107</v>
      </c>
      <c r="BH28" s="96">
        <f>'Table 5 (Benchmark &amp; Inputs)'!AZ28</f>
        <v>-5.7957143339931259</v>
      </c>
      <c r="BI28" s="96">
        <f>'Table 5 (Benchmark &amp; Inputs)'!BA28</f>
        <v>-6.612418746626715</v>
      </c>
      <c r="BJ28" s="96">
        <f>'Table 5 (Benchmark &amp; Inputs)'!BB28</f>
        <v>-7.7821445593959968</v>
      </c>
      <c r="BK28" s="96">
        <f>'Table 5 (Benchmark &amp; Inputs)'!BC28</f>
        <v>-8.6293177817519311</v>
      </c>
      <c r="BL28" s="96">
        <f>'Table 5 (Benchmark &amp; Inputs)'!BD28</f>
        <v>-4.9365346128941852</v>
      </c>
      <c r="BM28" s="96">
        <f>'Table 5 (Benchmark &amp; Inputs)'!BE28</f>
        <v>-5.8483120858649098</v>
      </c>
      <c r="BN28" s="96">
        <f>'Table 5 (Benchmark &amp; Inputs)'!BF28</f>
        <v>2.3619793936674385</v>
      </c>
      <c r="BO28" s="96">
        <f>'Table 5 (Benchmark &amp; Inputs)'!BG28</f>
        <v>8.1990873504733255</v>
      </c>
      <c r="BP28" s="96">
        <f>'Table 5 (Benchmark &amp; Inputs)'!BH28</f>
        <v>5.946770290224916</v>
      </c>
      <c r="BQ28" s="96">
        <f>'Table 5 (Benchmark &amp; Inputs)'!BI28</f>
        <v>10.583548319375522</v>
      </c>
      <c r="BR28" s="96">
        <f>'Table 5 (Benchmark &amp; Inputs)'!BJ28</f>
        <v>1.5243456574595049</v>
      </c>
      <c r="BS28" s="96">
        <f>'Table 5 (Benchmark &amp; Inputs)'!BK28</f>
        <v>-4.6356264089112944</v>
      </c>
      <c r="BT28" s="96">
        <f>'Table 5 (Benchmark &amp; Inputs)'!BL28</f>
        <v>-4.6120715646438937</v>
      </c>
      <c r="BU28" s="96">
        <f>'Table 5 (Benchmark &amp; Inputs)'!BM28</f>
        <v>-4.1129220817843839</v>
      </c>
      <c r="BV28" s="96">
        <f>'Table 5 (Benchmark &amp; Inputs)'!BN28</f>
        <v>0.33533349652577576</v>
      </c>
      <c r="BW28" s="96">
        <f>'Table 5 (Benchmark &amp; Inputs)'!BO28</f>
        <v>7.2325019357220048</v>
      </c>
      <c r="BX28" s="96">
        <f>'Table 5 (Benchmark &amp; Inputs)'!BP28</f>
        <v>9.5555373898155569</v>
      </c>
      <c r="BY28" s="96">
        <f>'Table 5 (Benchmark &amp; Inputs)'!BQ28</f>
        <v>6.9389360888997871</v>
      </c>
      <c r="BZ28" s="96">
        <f>'Table 5 (Benchmark &amp; Inputs)'!BR28</f>
        <v>7.5342807909997855</v>
      </c>
      <c r="CA28" s="96">
        <f>'Table 5 (Benchmark &amp; Inputs)'!BS28</f>
        <v>4.8661158577657151</v>
      </c>
      <c r="CB28" s="96">
        <f>'Table 5 (Benchmark &amp; Inputs)'!BT28</f>
        <v>7.2023229963294657</v>
      </c>
      <c r="CC28" s="96">
        <f>'Table 5 (Benchmark &amp; Inputs)'!BU28</f>
        <v>9.5286401158850946</v>
      </c>
      <c r="CD28" s="96">
        <f>'Table 5 (Benchmark &amp; Inputs)'!BV28</f>
        <v>11.185735393787978</v>
      </c>
      <c r="CE28" s="96">
        <f>'Table 5 (Benchmark &amp; Inputs)'!BW28</f>
        <v>6.5825200510244333</v>
      </c>
      <c r="CF28" s="96">
        <f>'Table 5 (Benchmark &amp; Inputs)'!BX28</f>
        <v>-3.7930261525470139</v>
      </c>
      <c r="CG28" s="96">
        <f>'Table 5 (Benchmark &amp; Inputs)'!BY28</f>
        <v>-13.081068398313656</v>
      </c>
      <c r="CH28" s="96">
        <f>'Table 5 (Benchmark &amp; Inputs)'!BZ28</f>
        <v>-23.493626234949321</v>
      </c>
      <c r="CI28" s="96">
        <f>'Table 5 (Benchmark &amp; Inputs)'!CA28</f>
        <v>-22.656598232661946</v>
      </c>
      <c r="CJ28" s="96">
        <f>'Table 5 (Benchmark &amp; Inputs)'!CB28</f>
        <v>-22.681209710367458</v>
      </c>
      <c r="CK28" s="96">
        <f>'Table 5 (Benchmark &amp; Inputs)'!CC28</f>
        <v>-20.212670167581901</v>
      </c>
      <c r="CL28" s="96">
        <f>'Table 5 (Benchmark &amp; Inputs)'!CD28</f>
        <v>-15.415483305863065</v>
      </c>
      <c r="CM28" s="96">
        <f>'Table 5 (Benchmark &amp; Inputs)'!CE28</f>
        <v>-22.123354636007285</v>
      </c>
      <c r="CN28" s="96">
        <f>'Table 5 (Benchmark &amp; Inputs)'!CF28</f>
        <v>-20.419027418213901</v>
      </c>
      <c r="CO28" s="96">
        <f>'Table 5 (Benchmark &amp; Inputs)'!CG28</f>
        <v>-23.442364690965899</v>
      </c>
      <c r="CP28" s="96">
        <f>'Table 5 (Benchmark &amp; Inputs)'!CH28</f>
        <v>-34.501663748766795</v>
      </c>
      <c r="CQ28" s="96">
        <f>'Table 5 (Benchmark &amp; Inputs)'!CI28</f>
        <v>-37.659842229706726</v>
      </c>
      <c r="CR28" s="96">
        <f>'Table 5 (Benchmark &amp; Inputs)'!CJ28</f>
        <v>-41.441006462912306</v>
      </c>
      <c r="CS28" s="96">
        <f>'Table 5 (Benchmark &amp; Inputs)'!CK28</f>
        <v>-38.049031014999244</v>
      </c>
      <c r="CT28" s="96">
        <f>'Table 5 (Benchmark &amp; Inputs)'!CL28</f>
        <v>-14.217485246973554</v>
      </c>
      <c r="CU28" s="96">
        <f>'Table 5 (Benchmark &amp; Inputs)'!CM28</f>
        <v>4.6866969260208853</v>
      </c>
      <c r="CV28" s="96">
        <f>'Table 5 (Benchmark &amp; Inputs)'!CN28</f>
        <v>13.723554597526959</v>
      </c>
      <c r="CW28" s="96">
        <f>'Table 5 (Benchmark &amp; Inputs)'!CO28</f>
        <v>18.423656421237016</v>
      </c>
      <c r="CX28" s="96">
        <f>'Table 5 (Benchmark &amp; Inputs)'!CP28</f>
        <v>-5.2580099332923824</v>
      </c>
      <c r="CY28" s="96">
        <f>'Table 5 (Benchmark &amp; Inputs)'!CQ28</f>
        <v>-13.210350988320654</v>
      </c>
      <c r="CZ28" s="96">
        <f>'Table 5 (Benchmark &amp; Inputs)'!CR28</f>
        <v>-13.207598593428768</v>
      </c>
      <c r="DA28" s="96">
        <f>'Table 5 (Benchmark &amp; Inputs)'!CS28</f>
        <v>-14.661064776264171</v>
      </c>
      <c r="DB28" s="96">
        <f>'Table 5 (Benchmark &amp; Inputs)'!CT28</f>
        <v>-1.4628251002289796</v>
      </c>
      <c r="DC28" s="96">
        <f>'Table 5 (Benchmark &amp; Inputs)'!CU28</f>
        <v>7.7453238295333557</v>
      </c>
      <c r="DD28" s="96">
        <f>'Table 5 (Benchmark &amp; Inputs)'!CV28</f>
        <v>16.89235337350404</v>
      </c>
      <c r="DE28" s="96">
        <f>'Table 5 (Benchmark &amp; Inputs)'!CW28</f>
        <v>20.159502960144522</v>
      </c>
      <c r="DF28" s="96">
        <f>'Table 5 (Benchmark &amp; Inputs)'!CX28</f>
        <v>20.642476223424396</v>
      </c>
      <c r="DG28" s="96">
        <f>'Table 5 (Benchmark &amp; Inputs)'!CY28</f>
        <v>22.022266435496274</v>
      </c>
      <c r="DH28" s="96">
        <f>'Table 5 (Benchmark &amp; Inputs)'!CZ28</f>
        <v>19.085381352596446</v>
      </c>
      <c r="DI28" s="96">
        <f>'Table 5 (Benchmark &amp; Inputs)'!DA28</f>
        <v>19.849747313763732</v>
      </c>
      <c r="DJ28" s="96">
        <f>'Table 5 (Benchmark &amp; Inputs)'!DB28</f>
        <v>7.6946187063741895</v>
      </c>
      <c r="DK28" s="96">
        <f>'Table 5 (Benchmark &amp; Inputs)'!DC28</f>
        <v>-1.5978258234230218</v>
      </c>
      <c r="DL28" s="182">
        <f>'Table 5 (Benchmark &amp; Inputs)'!DD28</f>
        <v>-4.6034205764488041</v>
      </c>
      <c r="DM28" s="96">
        <f>'Table 5 (Benchmark &amp; Inputs)'!DE28</f>
        <v>-5.7079003873207839</v>
      </c>
      <c r="DN28" s="96">
        <f>'Table 5 (Benchmark &amp; Inputs)'!DF28</f>
        <v>0.88170555122056449</v>
      </c>
      <c r="DO28" s="96">
        <f>'Table 5 (Benchmark &amp; Inputs)'!DG28</f>
        <v>6.563793658572159</v>
      </c>
      <c r="DP28" s="96">
        <f>'Table 5 (Benchmark &amp; Inputs)'!DH28</f>
        <v>10.073566667786066</v>
      </c>
      <c r="DQ28" s="96">
        <f>'Table 5 (Benchmark &amp; Inputs)'!DI28</f>
        <v>13.137370723104643</v>
      </c>
      <c r="DR28" s="96">
        <f>'Table 5 (Benchmark &amp; Inputs)'!DJ28</f>
        <v>18.764105690420561</v>
      </c>
      <c r="DS28" s="96">
        <f>'Table 5 (Benchmark &amp; Inputs)'!DK28</f>
        <v>21.343768009151852</v>
      </c>
      <c r="DT28" s="96">
        <f>'Table 5 (Benchmark &amp; Inputs)'!DL28</f>
        <v>17.54435957574443</v>
      </c>
      <c r="DU28" s="96">
        <f>'Table 5 (Benchmark &amp; Inputs)'!DM28</f>
        <v>13.650064336371642</v>
      </c>
      <c r="DV28" s="144">
        <f>'Table 5 (Benchmark &amp; Inputs)'!DN28</f>
        <v>10.882224481155898</v>
      </c>
      <c r="DW28" s="144">
        <f>'Table 5 (Benchmark &amp; Inputs)'!DO28</f>
        <v>4.7250150355517784</v>
      </c>
      <c r="DX28" s="144">
        <f>'Table 5 (Benchmark &amp; Inputs)'!DP28</f>
        <v>10.407072706838797</v>
      </c>
      <c r="DZ28" s="77"/>
      <c r="EA28" s="77"/>
      <c r="EB28" s="77"/>
    </row>
    <row r="29" spans="1:132" s="6" customFormat="1" x14ac:dyDescent="0.25">
      <c r="A29" s="428"/>
      <c r="B29" s="6" t="s">
        <v>132</v>
      </c>
      <c r="C29" s="57" t="s">
        <v>159</v>
      </c>
      <c r="D29" s="52" t="s">
        <v>138</v>
      </c>
      <c r="E29" s="52" t="s">
        <v>186</v>
      </c>
      <c r="F29" s="175">
        <f>'Table 6 (Correlations, Weights)'!AA32</f>
        <v>0.11493400241902155</v>
      </c>
      <c r="G29" s="6" t="s">
        <v>144</v>
      </c>
      <c r="H29" s="6" t="s">
        <v>148</v>
      </c>
      <c r="I29" s="6" t="s">
        <v>152</v>
      </c>
      <c r="J29" s="6">
        <v>19820</v>
      </c>
      <c r="K29" s="49">
        <v>30041</v>
      </c>
      <c r="L29" s="50">
        <v>43282.021527777775</v>
      </c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6">
        <f>'Table 5 (Benchmark &amp; Inputs)'!O29</f>
        <v>0</v>
      </c>
      <c r="X29" s="96">
        <f>'Table 5 (Benchmark &amp; Inputs)'!P29</f>
        <v>0</v>
      </c>
      <c r="Y29" s="96">
        <f>'Table 5 (Benchmark &amp; Inputs)'!Q29</f>
        <v>-7.3924622379923255</v>
      </c>
      <c r="Z29" s="96">
        <f>'Table 5 (Benchmark &amp; Inputs)'!R29</f>
        <v>20.021510668734432</v>
      </c>
      <c r="AA29" s="96">
        <f>'Table 5 (Benchmark &amp; Inputs)'!S29</f>
        <v>26.100625541540413</v>
      </c>
      <c r="AB29" s="96">
        <f>'Table 5 (Benchmark &amp; Inputs)'!T29</f>
        <v>24.966687198320731</v>
      </c>
      <c r="AC29" s="96">
        <f>'Table 5 (Benchmark &amp; Inputs)'!U29</f>
        <v>22.76146099532842</v>
      </c>
      <c r="AD29" s="96">
        <f>'Table 5 (Benchmark &amp; Inputs)'!V29</f>
        <v>10.965940630353163</v>
      </c>
      <c r="AE29" s="96">
        <f>'Table 5 (Benchmark &amp; Inputs)'!W29</f>
        <v>7.7233280947575293</v>
      </c>
      <c r="AF29" s="96">
        <f>'Table 5 (Benchmark &amp; Inputs)'!X29</f>
        <v>9.2713171554139127</v>
      </c>
      <c r="AG29" s="96">
        <f>'Table 5 (Benchmark &amp; Inputs)'!Y29</f>
        <v>8.9824804538057883</v>
      </c>
      <c r="AH29" s="96">
        <f>'Table 5 (Benchmark &amp; Inputs)'!Z29</f>
        <v>13.631981887916785</v>
      </c>
      <c r="AI29" s="96">
        <f>'Table 5 (Benchmark &amp; Inputs)'!AA29</f>
        <v>21.343518610434284</v>
      </c>
      <c r="AJ29" s="104">
        <f>'Table 5 (Benchmark &amp; Inputs)'!AB29</f>
        <v>21.095894818526496</v>
      </c>
      <c r="AK29" s="96">
        <f>'Table 5 (Benchmark &amp; Inputs)'!AC29</f>
        <v>17.968535199093292</v>
      </c>
      <c r="AL29" s="96">
        <f>'Table 5 (Benchmark &amp; Inputs)'!AD29</f>
        <v>10.202093480097705</v>
      </c>
      <c r="AM29" s="322">
        <f>'Table 5 (Benchmark &amp; Inputs)'!AE29</f>
        <v>1.4186075275086385</v>
      </c>
      <c r="AN29" s="96">
        <f>'Table 5 (Benchmark &amp; Inputs)'!AF29</f>
        <v>-0.36053270862523129</v>
      </c>
      <c r="AO29" s="96">
        <f>'Table 5 (Benchmark &amp; Inputs)'!AG29</f>
        <v>0.38091750097079952</v>
      </c>
      <c r="AP29" s="96">
        <f>'Table 5 (Benchmark &amp; Inputs)'!AH29</f>
        <v>7.7549947052628143</v>
      </c>
      <c r="AQ29" s="96">
        <f>'Table 5 (Benchmark &amp; Inputs)'!AI29</f>
        <v>13.454160902927459</v>
      </c>
      <c r="AR29" s="96">
        <f>'Table 5 (Benchmark &amp; Inputs)'!AJ29</f>
        <v>16.186522236850433</v>
      </c>
      <c r="AS29" s="96">
        <f>'Table 5 (Benchmark &amp; Inputs)'!AK29</f>
        <v>14.757371469561804</v>
      </c>
      <c r="AT29" s="96">
        <f>'Table 5 (Benchmark &amp; Inputs)'!AL29</f>
        <v>9.811331645280033</v>
      </c>
      <c r="AU29" s="96">
        <f>'Table 5 (Benchmark &amp; Inputs)'!AM29</f>
        <v>5.537499086245929</v>
      </c>
      <c r="AV29" s="96">
        <f>'Table 5 (Benchmark &amp; Inputs)'!AN29</f>
        <v>0.91310883650331731</v>
      </c>
      <c r="AW29" s="96">
        <f>'Table 5 (Benchmark &amp; Inputs)'!AO29</f>
        <v>-0.40412565131495803</v>
      </c>
      <c r="AX29" s="96">
        <f>'Table 5 (Benchmark &amp; Inputs)'!AP29</f>
        <v>0.40657336940931432</v>
      </c>
      <c r="AY29" s="96">
        <f>'Table 5 (Benchmark &amp; Inputs)'!AQ29</f>
        <v>4.2739632243239969</v>
      </c>
      <c r="AZ29" s="96">
        <f>'Table 5 (Benchmark &amp; Inputs)'!AR29</f>
        <v>6.0331245538456129</v>
      </c>
      <c r="BA29" s="96">
        <f>'Table 5 (Benchmark &amp; Inputs)'!AS29</f>
        <v>14.238721711444679</v>
      </c>
      <c r="BB29" s="96">
        <f>'Table 5 (Benchmark &amp; Inputs)'!AT29</f>
        <v>10.198554048456403</v>
      </c>
      <c r="BC29" s="96">
        <f>'Table 5 (Benchmark &amp; Inputs)'!AU29</f>
        <v>6.3024458045440115</v>
      </c>
      <c r="BD29" s="96">
        <f>'Table 5 (Benchmark &amp; Inputs)'!AV29</f>
        <v>6.0184350189910285</v>
      </c>
      <c r="BE29" s="96">
        <f>'Table 5 (Benchmark &amp; Inputs)'!AW29</f>
        <v>-2.7993029854304137</v>
      </c>
      <c r="BF29" s="96">
        <f>'Table 5 (Benchmark &amp; Inputs)'!AX29</f>
        <v>-0.40772614200856921</v>
      </c>
      <c r="BG29" s="96">
        <f>'Table 5 (Benchmark &amp; Inputs)'!AY29</f>
        <v>-0.71212711694051412</v>
      </c>
      <c r="BH29" s="96">
        <f>'Table 5 (Benchmark &amp; Inputs)'!AZ29</f>
        <v>-3.2732525592204103</v>
      </c>
      <c r="BI29" s="96">
        <f>'Table 5 (Benchmark &amp; Inputs)'!BA29</f>
        <v>-7.321168395535457</v>
      </c>
      <c r="BJ29" s="96">
        <f>'Table 5 (Benchmark &amp; Inputs)'!BB29</f>
        <v>-12.007675056794298</v>
      </c>
      <c r="BK29" s="96">
        <f>'Table 5 (Benchmark &amp; Inputs)'!BC29</f>
        <v>-15.138896284275155</v>
      </c>
      <c r="BL29" s="96">
        <f>'Table 5 (Benchmark &amp; Inputs)'!BD29</f>
        <v>-14.078565487509925</v>
      </c>
      <c r="BM29" s="96">
        <f>'Table 5 (Benchmark &amp; Inputs)'!BE29</f>
        <v>-9.2538313428163139</v>
      </c>
      <c r="BN29" s="96">
        <f>'Table 5 (Benchmark &amp; Inputs)'!BF29</f>
        <v>-4.0070810877025149</v>
      </c>
      <c r="BO29" s="96">
        <f>'Table 5 (Benchmark &amp; Inputs)'!BG29</f>
        <v>0.5825794786885613</v>
      </c>
      <c r="BP29" s="96">
        <f>'Table 5 (Benchmark &amp; Inputs)'!BH29</f>
        <v>2.4298726502544241</v>
      </c>
      <c r="BQ29" s="96">
        <f>'Table 5 (Benchmark &amp; Inputs)'!BI29</f>
        <v>7.6496154300492849</v>
      </c>
      <c r="BR29" s="96">
        <f>'Table 5 (Benchmark &amp; Inputs)'!BJ29</f>
        <v>6.4978247053306193</v>
      </c>
      <c r="BS29" s="96">
        <f>'Table 5 (Benchmark &amp; Inputs)'!BK29</f>
        <v>7.3294969511102055</v>
      </c>
      <c r="BT29" s="96">
        <f>'Table 5 (Benchmark &amp; Inputs)'!BL29</f>
        <v>11.938171170886418</v>
      </c>
      <c r="BU29" s="96">
        <f>'Table 5 (Benchmark &amp; Inputs)'!BM29</f>
        <v>10.665885413754305</v>
      </c>
      <c r="BV29" s="96">
        <f>'Table 5 (Benchmark &amp; Inputs)'!BN29</f>
        <v>16.869099986309347</v>
      </c>
      <c r="BW29" s="96">
        <f>'Table 5 (Benchmark &amp; Inputs)'!BO29</f>
        <v>18.389314945818551</v>
      </c>
      <c r="BX29" s="96">
        <f>'Table 5 (Benchmark &amp; Inputs)'!BP29</f>
        <v>12.265255185407256</v>
      </c>
      <c r="BY29" s="96">
        <f>'Table 5 (Benchmark &amp; Inputs)'!BQ29</f>
        <v>7.8888703973595113</v>
      </c>
      <c r="BZ29" s="96">
        <f>'Table 5 (Benchmark &amp; Inputs)'!BR29</f>
        <v>1.9254727474547644</v>
      </c>
      <c r="CA29" s="96">
        <f>'Table 5 (Benchmark &amp; Inputs)'!BS29</f>
        <v>-3.4584634815878057</v>
      </c>
      <c r="CB29" s="96">
        <f>'Table 5 (Benchmark &amp; Inputs)'!BT29</f>
        <v>-6.5751065675868343</v>
      </c>
      <c r="CC29" s="96">
        <f>'Table 5 (Benchmark &amp; Inputs)'!BU29</f>
        <v>-12.572153185259982</v>
      </c>
      <c r="CD29" s="96">
        <f>'Table 5 (Benchmark &amp; Inputs)'!BV29</f>
        <v>-23.102165536557603</v>
      </c>
      <c r="CE29" s="96">
        <f>'Table 5 (Benchmark &amp; Inputs)'!BW29</f>
        <v>-28.468666598734298</v>
      </c>
      <c r="CF29" s="96">
        <f>'Table 5 (Benchmark &amp; Inputs)'!BX29</f>
        <v>-36.339674818549625</v>
      </c>
      <c r="CG29" s="96">
        <f>'Table 5 (Benchmark &amp; Inputs)'!BY29</f>
        <v>-41.431284993351966</v>
      </c>
      <c r="CH29" s="96">
        <f>'Table 5 (Benchmark &amp; Inputs)'!BZ29</f>
        <v>-44.170101908384282</v>
      </c>
      <c r="CI29" s="96">
        <f>'Table 5 (Benchmark &amp; Inputs)'!CA29</f>
        <v>-48.778441328778996</v>
      </c>
      <c r="CJ29" s="96">
        <f>'Table 5 (Benchmark &amp; Inputs)'!CB29</f>
        <v>-49.3280295578259</v>
      </c>
      <c r="CK29" s="96">
        <f>'Table 5 (Benchmark &amp; Inputs)'!CC29</f>
        <v>-48.740630082593718</v>
      </c>
      <c r="CL29" s="96">
        <f>'Table 5 (Benchmark &amp; Inputs)'!CD29</f>
        <v>-48.209853835977192</v>
      </c>
      <c r="CM29" s="96">
        <f>'Table 5 (Benchmark &amp; Inputs)'!CE29</f>
        <v>-47.611321023787426</v>
      </c>
      <c r="CN29" s="96">
        <f>'Table 5 (Benchmark &amp; Inputs)'!CF29</f>
        <v>-48.636285637917958</v>
      </c>
      <c r="CO29" s="96">
        <f>'Table 5 (Benchmark &amp; Inputs)'!CG29</f>
        <v>-48.724681292932544</v>
      </c>
      <c r="CP29" s="96">
        <f>'Table 5 (Benchmark &amp; Inputs)'!CH29</f>
        <v>-51.387074314067618</v>
      </c>
      <c r="CQ29" s="96">
        <f>'Table 5 (Benchmark &amp; Inputs)'!CI29</f>
        <v>-53.415576758692865</v>
      </c>
      <c r="CR29" s="96">
        <f>'Table 5 (Benchmark &amp; Inputs)'!CJ29</f>
        <v>-50.929411450855497</v>
      </c>
      <c r="CS29" s="96">
        <f>'Table 5 (Benchmark &amp; Inputs)'!CK29</f>
        <v>-42.906137376976268</v>
      </c>
      <c r="CT29" s="96">
        <f>'Table 5 (Benchmark &amp; Inputs)'!CL29</f>
        <v>-7.6825507381061513</v>
      </c>
      <c r="CU29" s="96">
        <f>'Table 5 (Benchmark &amp; Inputs)'!CM29</f>
        <v>31.081038881215257</v>
      </c>
      <c r="CV29" s="96">
        <f>'Table 5 (Benchmark &amp; Inputs)'!CN29</f>
        <v>77.185496772738205</v>
      </c>
      <c r="CW29" s="96">
        <f>'Table 5 (Benchmark &amp; Inputs)'!CO29</f>
        <v>105.28438783187588</v>
      </c>
      <c r="CX29" s="96">
        <f>'Table 5 (Benchmark &amp; Inputs)'!CP29</f>
        <v>68.359302136111538</v>
      </c>
      <c r="CY29" s="96">
        <f>'Table 5 (Benchmark &amp; Inputs)'!CQ29</f>
        <v>58.064970060743647</v>
      </c>
      <c r="CZ29" s="96">
        <f>'Table 5 (Benchmark &amp; Inputs)'!CR29</f>
        <v>33.437935429611599</v>
      </c>
      <c r="DA29" s="96">
        <f>'Table 5 (Benchmark &amp; Inputs)'!CS29</f>
        <v>30.205357975902892</v>
      </c>
      <c r="DB29" s="96">
        <f>'Table 5 (Benchmark &amp; Inputs)'!CT29</f>
        <v>31.583970571599924</v>
      </c>
      <c r="DC29" s="96">
        <f>'Table 5 (Benchmark &amp; Inputs)'!CU29</f>
        <v>35.708101859168842</v>
      </c>
      <c r="DD29" s="96">
        <f>'Table 5 (Benchmark &amp; Inputs)'!CV29</f>
        <v>51.197209692048936</v>
      </c>
      <c r="DE29" s="96">
        <f>'Table 5 (Benchmark &amp; Inputs)'!CW29</f>
        <v>40.884847160588087</v>
      </c>
      <c r="DF29" s="96">
        <f>'Table 5 (Benchmark &amp; Inputs)'!CX29</f>
        <v>41.107698393755228</v>
      </c>
      <c r="DG29" s="96">
        <f>'Table 5 (Benchmark &amp; Inputs)'!CY29</f>
        <v>35.20088020324728</v>
      </c>
      <c r="DH29" s="96">
        <f>'Table 5 (Benchmark &amp; Inputs)'!CZ29</f>
        <v>28.400933285341797</v>
      </c>
      <c r="DI29" s="96">
        <f>'Table 5 (Benchmark &amp; Inputs)'!DA29</f>
        <v>27.249481623759443</v>
      </c>
      <c r="DJ29" s="96">
        <f>'Table 5 (Benchmark &amp; Inputs)'!DB29</f>
        <v>14.274273618345944</v>
      </c>
      <c r="DK29" s="96">
        <f>'Table 5 (Benchmark &amp; Inputs)'!DC29</f>
        <v>10.431667231030604</v>
      </c>
      <c r="DL29" s="182">
        <f>'Table 5 (Benchmark &amp; Inputs)'!DD29</f>
        <v>2.6026849427517806</v>
      </c>
      <c r="DM29" s="96">
        <f>'Table 5 (Benchmark &amp; Inputs)'!DE29</f>
        <v>-6.0755001812621314</v>
      </c>
      <c r="DN29" s="96">
        <f>'Table 5 (Benchmark &amp; Inputs)'!DF29</f>
        <v>-5.3044903829908314</v>
      </c>
      <c r="DO29" s="96">
        <f>'Table 5 (Benchmark &amp; Inputs)'!DG29</f>
        <v>-9.9841663631249986</v>
      </c>
      <c r="DP29" s="96">
        <f>'Table 5 (Benchmark &amp; Inputs)'!DH29</f>
        <v>-5.9634157260061906</v>
      </c>
      <c r="DQ29" s="96">
        <f>'Table 5 (Benchmark &amp; Inputs)'!DI29</f>
        <v>3.3382451233163524</v>
      </c>
      <c r="DR29" s="96">
        <f>'Table 5 (Benchmark &amp; Inputs)'!DJ29</f>
        <v>25.283240110396786</v>
      </c>
      <c r="DS29" s="96">
        <f>'Table 5 (Benchmark &amp; Inputs)'!DK29</f>
        <v>33.373177685240705</v>
      </c>
      <c r="DT29" s="96">
        <f>'Table 5 (Benchmark &amp; Inputs)'!DL29</f>
        <v>29.588009184877667</v>
      </c>
      <c r="DU29" s="96">
        <f>'Table 5 (Benchmark &amp; Inputs)'!DM29</f>
        <v>25.000006085033483</v>
      </c>
      <c r="DV29" s="144">
        <f>'Table 5 (Benchmark &amp; Inputs)'!DN29</f>
        <v>7.2602966409204646</v>
      </c>
      <c r="DW29" s="144">
        <f>'Table 5 (Benchmark &amp; Inputs)'!DO29</f>
        <v>9.748849150897005</v>
      </c>
      <c r="DX29" s="144">
        <f>'Table 5 (Benchmark &amp; Inputs)'!DP29</f>
        <v>14.43506497959266</v>
      </c>
      <c r="DZ29" s="77"/>
      <c r="EA29" s="77"/>
      <c r="EB29" s="77"/>
    </row>
    <row r="30" spans="1:132" s="6" customFormat="1" ht="14.65" customHeight="1" thickBot="1" x14ac:dyDescent="0.3">
      <c r="A30" s="428"/>
      <c r="B30" s="45" t="s">
        <v>163</v>
      </c>
      <c r="C30" s="56" t="s">
        <v>155</v>
      </c>
      <c r="D30" s="46" t="s">
        <v>306</v>
      </c>
      <c r="E30" s="46" t="s">
        <v>185</v>
      </c>
      <c r="F30" s="174">
        <f>'Table 6 (Correlations, Weights)'!AA33</f>
        <v>0.30038341275663794</v>
      </c>
      <c r="G30" s="45" t="s">
        <v>307</v>
      </c>
      <c r="H30" s="8" t="s">
        <v>148</v>
      </c>
      <c r="I30" s="8" t="s">
        <v>151</v>
      </c>
      <c r="J30" s="8">
        <v>35620</v>
      </c>
      <c r="K30" s="49">
        <v>38442</v>
      </c>
      <c r="L30" s="54">
        <v>43286</v>
      </c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105"/>
      <c r="AK30" s="93"/>
      <c r="AL30" s="93"/>
      <c r="AM30" s="105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7"/>
      <c r="BU30" s="93"/>
      <c r="BV30" s="93"/>
      <c r="BW30" s="93"/>
      <c r="BX30" s="98"/>
      <c r="BY30" s="98"/>
      <c r="BZ30" s="98"/>
      <c r="CA30" s="98"/>
      <c r="CB30" s="98"/>
      <c r="CC30" s="98"/>
      <c r="CD30" s="98"/>
      <c r="CE30" s="94">
        <f>'Table 5 (Benchmark &amp; Inputs)'!BX30</f>
        <v>0</v>
      </c>
      <c r="CF30" s="94">
        <f>'Table 5 (Benchmark &amp; Inputs)'!BY30</f>
        <v>0</v>
      </c>
      <c r="CG30" s="94">
        <f>'Table 5 (Benchmark &amp; Inputs)'!BZ30</f>
        <v>0</v>
      </c>
      <c r="CH30" s="94">
        <f>'Table 5 (Benchmark &amp; Inputs)'!CA30</f>
        <v>0</v>
      </c>
      <c r="CI30" s="94">
        <f>'Table 5 (Benchmark &amp; Inputs)'!CB30</f>
        <v>-0.3297077026331996</v>
      </c>
      <c r="CJ30" s="94">
        <f>'Table 5 (Benchmark &amp; Inputs)'!CC30</f>
        <v>2.2997590653253819</v>
      </c>
      <c r="CK30" s="94">
        <f>'Table 5 (Benchmark &amp; Inputs)'!CD30</f>
        <v>4.6441949657171362</v>
      </c>
      <c r="CL30" s="94">
        <f>'Table 5 (Benchmark &amp; Inputs)'!CE30</f>
        <v>5.6281487808238415</v>
      </c>
      <c r="CM30" s="94">
        <f>'Table 5 (Benchmark &amp; Inputs)'!CF30</f>
        <v>5.7549926557497351</v>
      </c>
      <c r="CN30" s="94">
        <f>'Table 5 (Benchmark &amp; Inputs)'!CG30</f>
        <v>5.6629982706254189</v>
      </c>
      <c r="CO30" s="94">
        <f>'Table 5 (Benchmark &amp; Inputs)'!CH30</f>
        <v>4.7951963059609071</v>
      </c>
      <c r="CP30" s="94">
        <f>'Table 5 (Benchmark &amp; Inputs)'!CI30</f>
        <v>3.0777638065535471</v>
      </c>
      <c r="CQ30" s="94">
        <f>'Table 5 (Benchmark &amp; Inputs)'!CJ30</f>
        <v>0.37729768848321382</v>
      </c>
      <c r="CR30" s="94">
        <f>'Table 5 (Benchmark &amp; Inputs)'!CK30</f>
        <v>-2.5355958541109445</v>
      </c>
      <c r="CS30" s="94">
        <f>'Table 5 (Benchmark &amp; Inputs)'!CL30</f>
        <v>-4.7963549662419318</v>
      </c>
      <c r="CT30" s="94">
        <f>'Table 5 (Benchmark &amp; Inputs)'!CM30</f>
        <v>-5.3884095814835025</v>
      </c>
      <c r="CU30" s="94">
        <f>'Table 5 (Benchmark &amp; Inputs)'!CN30</f>
        <v>-3.9463738545801887</v>
      </c>
      <c r="CV30" s="94">
        <f>'Table 5 (Benchmark &amp; Inputs)'!CO30</f>
        <v>-0.53709931343008277</v>
      </c>
      <c r="CW30" s="94">
        <f>'Table 5 (Benchmark &amp; Inputs)'!CP30</f>
        <v>3.95535881187863</v>
      </c>
      <c r="CX30" s="94">
        <f>'Table 5 (Benchmark &amp; Inputs)'!CQ30</f>
        <v>7.1931799346577243</v>
      </c>
      <c r="CY30" s="94">
        <f>'Table 5 (Benchmark &amp; Inputs)'!CR30</f>
        <v>7.1888318972902123</v>
      </c>
      <c r="CZ30" s="94">
        <f>'Table 5 (Benchmark &amp; Inputs)'!CS30</f>
        <v>4.3953997039289376</v>
      </c>
      <c r="DA30" s="94">
        <f>'Table 5 (Benchmark &amp; Inputs)'!CT30</f>
        <v>-0.11257706632523408</v>
      </c>
      <c r="DB30" s="94">
        <f>'Table 5 (Benchmark &amp; Inputs)'!CU30</f>
        <v>-3.5039205109894236</v>
      </c>
      <c r="DC30" s="94">
        <f>'Table 5 (Benchmark &amp; Inputs)'!CV30</f>
        <v>-3.8404601841499715</v>
      </c>
      <c r="DD30" s="94">
        <f>'Table 5 (Benchmark &amp; Inputs)'!CW30</f>
        <v>-2.8139839286685935</v>
      </c>
      <c r="DE30" s="94">
        <f>'Table 5 (Benchmark &amp; Inputs)'!CX30</f>
        <v>2.1483057412688988</v>
      </c>
      <c r="DF30" s="94">
        <f>'Table 5 (Benchmark &amp; Inputs)'!CY30</f>
        <v>7.6027438042312152</v>
      </c>
      <c r="DG30" s="94">
        <f>'Table 5 (Benchmark &amp; Inputs)'!CZ30</f>
        <v>12.047713569045738</v>
      </c>
      <c r="DH30" s="94">
        <f>'Table 5 (Benchmark &amp; Inputs)'!DA30</f>
        <v>17.632820022098521</v>
      </c>
      <c r="DI30" s="94">
        <f>'Table 5 (Benchmark &amp; Inputs)'!DB30</f>
        <v>14.855153736690891</v>
      </c>
      <c r="DJ30" s="94">
        <f>'Table 5 (Benchmark &amp; Inputs)'!DC30</f>
        <v>11.095597620121502</v>
      </c>
      <c r="DK30" s="94">
        <f>'Table 5 (Benchmark &amp; Inputs)'!DD30</f>
        <v>7.6852428114858649</v>
      </c>
      <c r="DL30" s="181">
        <f>'Table 5 (Benchmark &amp; Inputs)'!DE30</f>
        <v>3.0831751725436907</v>
      </c>
      <c r="DM30" s="94">
        <f>'Table 5 (Benchmark &amp; Inputs)'!DF30</f>
        <v>5.1721557124239457</v>
      </c>
      <c r="DN30" s="94">
        <f>'Table 5 (Benchmark &amp; Inputs)'!DG30</f>
        <v>8.4556500847198528</v>
      </c>
      <c r="DO30" s="94">
        <f>'Table 5 (Benchmark &amp; Inputs)'!DH30</f>
        <v>11.322157309278372</v>
      </c>
      <c r="DP30" s="94">
        <f>'Table 5 (Benchmark &amp; Inputs)'!DI30</f>
        <v>15.550185970014766</v>
      </c>
      <c r="DQ30" s="94">
        <f>'Table 5 (Benchmark &amp; Inputs)'!DJ30</f>
        <v>18.471740014299272</v>
      </c>
      <c r="DR30" s="94">
        <f>'Table 5 (Benchmark &amp; Inputs)'!DK30</f>
        <v>19.557340801306754</v>
      </c>
      <c r="DS30" s="94">
        <f>'Table 5 (Benchmark &amp; Inputs)'!DL30</f>
        <v>18.563299795372082</v>
      </c>
      <c r="DT30" s="94">
        <f>'Table 5 (Benchmark &amp; Inputs)'!DM30</f>
        <v>13.483645832585655</v>
      </c>
      <c r="DU30" s="94">
        <f>'Table 5 (Benchmark &amp; Inputs)'!DN30</f>
        <v>5.219280150600393</v>
      </c>
      <c r="DV30" s="276">
        <f>'Table 5 (Benchmark &amp; Inputs)'!DO30</f>
        <v>-2.2070784951215896</v>
      </c>
      <c r="DW30" s="276">
        <f>'Table 5 (Benchmark &amp; Inputs)'!DP30</f>
        <v>-5.5849437179946015</v>
      </c>
      <c r="DX30" s="276">
        <f>'Table 5 (Benchmark &amp; Inputs)'!DQ30</f>
        <v>-4.0591450161738045</v>
      </c>
      <c r="DZ30" s="77"/>
      <c r="EA30" s="77"/>
      <c r="EB30" s="77"/>
    </row>
    <row r="31" spans="1:132" s="6" customFormat="1" ht="14.65" customHeight="1" x14ac:dyDescent="0.25">
      <c r="A31" s="428"/>
      <c r="B31" s="45" t="s">
        <v>163</v>
      </c>
      <c r="C31" s="56" t="s">
        <v>156</v>
      </c>
      <c r="D31" s="46" t="s">
        <v>306</v>
      </c>
      <c r="E31" s="46" t="s">
        <v>185</v>
      </c>
      <c r="F31" s="174">
        <f>'Table 6 (Correlations, Weights)'!AA33</f>
        <v>0.30038341275663794</v>
      </c>
      <c r="G31" s="45" t="s">
        <v>307</v>
      </c>
      <c r="H31" s="8" t="s">
        <v>148</v>
      </c>
      <c r="I31" s="8" t="s">
        <v>151</v>
      </c>
      <c r="J31" s="8">
        <v>31080</v>
      </c>
      <c r="K31" s="49">
        <v>38442</v>
      </c>
      <c r="L31" s="54">
        <v>43286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105"/>
      <c r="AK31" s="93"/>
      <c r="AL31" s="93"/>
      <c r="AM31" s="105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7"/>
      <c r="BU31" s="93"/>
      <c r="BV31" s="93"/>
      <c r="BW31" s="93"/>
      <c r="BX31" s="98"/>
      <c r="BY31" s="98"/>
      <c r="BZ31" s="98"/>
      <c r="CA31" s="98"/>
      <c r="CB31" s="98"/>
      <c r="CC31" s="98"/>
      <c r="CD31" s="98"/>
      <c r="CE31" s="94">
        <f>'Table 5 (Benchmark &amp; Inputs)'!BX31</f>
        <v>0</v>
      </c>
      <c r="CF31" s="94">
        <f>'Table 5 (Benchmark &amp; Inputs)'!BY31</f>
        <v>0</v>
      </c>
      <c r="CG31" s="94">
        <f>'Table 5 (Benchmark &amp; Inputs)'!BZ31</f>
        <v>0</v>
      </c>
      <c r="CH31" s="94">
        <f>'Table 5 (Benchmark &amp; Inputs)'!CA31</f>
        <v>0</v>
      </c>
      <c r="CI31" s="94">
        <f>'Table 5 (Benchmark &amp; Inputs)'!CB31</f>
        <v>-6.0613288167723169</v>
      </c>
      <c r="CJ31" s="94">
        <f>'Table 5 (Benchmark &amp; Inputs)'!CC31</f>
        <v>-6.049871911828868</v>
      </c>
      <c r="CK31" s="94">
        <f>'Table 5 (Benchmark &amp; Inputs)'!CD31</f>
        <v>-6.2895577472133031</v>
      </c>
      <c r="CL31" s="94">
        <f>'Table 5 (Benchmark &amp; Inputs)'!CE31</f>
        <v>-7.5088664390842705</v>
      </c>
      <c r="CM31" s="94">
        <f>'Table 5 (Benchmark &amp; Inputs)'!CF31</f>
        <v>-8.1234874690203238</v>
      </c>
      <c r="CN31" s="94">
        <f>'Table 5 (Benchmark &amp; Inputs)'!CG31</f>
        <v>-9.1702670290412343</v>
      </c>
      <c r="CO31" s="94">
        <f>'Table 5 (Benchmark &amp; Inputs)'!CH31</f>
        <v>-10.042917168411266</v>
      </c>
      <c r="CP31" s="94">
        <f>'Table 5 (Benchmark &amp; Inputs)'!CI31</f>
        <v>-10.65141886481781</v>
      </c>
      <c r="CQ31" s="94">
        <f>'Table 5 (Benchmark &amp; Inputs)'!CJ31</f>
        <v>-12.035670346863672</v>
      </c>
      <c r="CR31" s="94">
        <f>'Table 5 (Benchmark &amp; Inputs)'!CK31</f>
        <v>-11.577254974572247</v>
      </c>
      <c r="CS31" s="94">
        <f>'Table 5 (Benchmark &amp; Inputs)'!CL31</f>
        <v>-9.005838190582681</v>
      </c>
      <c r="CT31" s="94">
        <f>'Table 5 (Benchmark &amp; Inputs)'!CM31</f>
        <v>-4.6443270134783079</v>
      </c>
      <c r="CU31" s="94">
        <f>'Table 5 (Benchmark &amp; Inputs)'!CN31</f>
        <v>1.102825650135665</v>
      </c>
      <c r="CV31" s="94">
        <f>'Table 5 (Benchmark &amp; Inputs)'!CO31</f>
        <v>5.1193686079945424</v>
      </c>
      <c r="CW31" s="94">
        <f>'Table 5 (Benchmark &amp; Inputs)'!CP31</f>
        <v>7.0742574130302005</v>
      </c>
      <c r="CX31" s="94">
        <f>'Table 5 (Benchmark &amp; Inputs)'!CQ31</f>
        <v>7.5638475934906264</v>
      </c>
      <c r="CY31" s="94">
        <f>'Table 5 (Benchmark &amp; Inputs)'!CR31</f>
        <v>7.3740798357262509</v>
      </c>
      <c r="CZ31" s="94">
        <f>'Table 5 (Benchmark &amp; Inputs)'!CS31</f>
        <v>7.9271447308655612</v>
      </c>
      <c r="DA31" s="94">
        <f>'Table 5 (Benchmark &amp; Inputs)'!CT31</f>
        <v>8.3038264768179157</v>
      </c>
      <c r="DB31" s="94">
        <f>'Table 5 (Benchmark &amp; Inputs)'!CU31</f>
        <v>8.0049026633459626</v>
      </c>
      <c r="DC31" s="94">
        <f>'Table 5 (Benchmark &amp; Inputs)'!CV31</f>
        <v>7.24211195871671</v>
      </c>
      <c r="DD31" s="94">
        <f>'Table 5 (Benchmark &amp; Inputs)'!CW31</f>
        <v>5.9428104675570097</v>
      </c>
      <c r="DE31" s="94">
        <f>'Table 5 (Benchmark &amp; Inputs)'!CX31</f>
        <v>4.6202366385756273</v>
      </c>
      <c r="DF31" s="94">
        <f>'Table 5 (Benchmark &amp; Inputs)'!CY31</f>
        <v>4.0711232138525535</v>
      </c>
      <c r="DG31" s="94">
        <f>'Table 5 (Benchmark &amp; Inputs)'!CZ31</f>
        <v>4.4725534705710901</v>
      </c>
      <c r="DH31" s="94">
        <f>'Table 5 (Benchmark &amp; Inputs)'!DA31</f>
        <v>5.582506863337187</v>
      </c>
      <c r="DI31" s="94">
        <f>'Table 5 (Benchmark &amp; Inputs)'!DB31</f>
        <v>7.1295230852851859</v>
      </c>
      <c r="DJ31" s="94">
        <f>'Table 5 (Benchmark &amp; Inputs)'!DC31</f>
        <v>8.3259313376433148</v>
      </c>
      <c r="DK31" s="94">
        <f>'Table 5 (Benchmark &amp; Inputs)'!DD31</f>
        <v>8.2727063988122165</v>
      </c>
      <c r="DL31" s="181">
        <f>'Table 5 (Benchmark &amp; Inputs)'!DE31</f>
        <v>7.3213374751748743</v>
      </c>
      <c r="DM31" s="94">
        <f>'Table 5 (Benchmark &amp; Inputs)'!DF31</f>
        <v>6.9098035228724504</v>
      </c>
      <c r="DN31" s="94">
        <f>'Table 5 (Benchmark &amp; Inputs)'!DG31</f>
        <v>6.9890836983175015</v>
      </c>
      <c r="DO31" s="94">
        <f>'Table 5 (Benchmark &amp; Inputs)'!DH31</f>
        <v>8.3894964062942474</v>
      </c>
      <c r="DP31" s="94">
        <f>'Table 5 (Benchmark &amp; Inputs)'!DI31</f>
        <v>11.392749743157855</v>
      </c>
      <c r="DQ31" s="94">
        <f>'Table 5 (Benchmark &amp; Inputs)'!DJ31</f>
        <v>13.483210996420834</v>
      </c>
      <c r="DR31" s="94">
        <f>'Table 5 (Benchmark &amp; Inputs)'!DK31</f>
        <v>14.841177225540921</v>
      </c>
      <c r="DS31" s="94">
        <f>'Table 5 (Benchmark &amp; Inputs)'!DL31</f>
        <v>14.436541816625192</v>
      </c>
      <c r="DT31" s="94">
        <f>'Table 5 (Benchmark &amp; Inputs)'!DM31</f>
        <v>11.206104856055356</v>
      </c>
      <c r="DU31" s="94">
        <f>'Table 5 (Benchmark &amp; Inputs)'!DN31</f>
        <v>7.6401335970306379</v>
      </c>
      <c r="DV31" s="276">
        <f>'Table 5 (Benchmark &amp; Inputs)'!DO31</f>
        <v>4.6963415631945278</v>
      </c>
      <c r="DW31" s="276">
        <f>'Table 5 (Benchmark &amp; Inputs)'!DP31</f>
        <v>3.0112815739252738</v>
      </c>
      <c r="DX31" s="276">
        <f>'Table 5 (Benchmark &amp; Inputs)'!DQ31</f>
        <v>3.7502982276256871</v>
      </c>
      <c r="DZ31" s="430" t="s">
        <v>202</v>
      </c>
      <c r="EA31" s="426" t="s">
        <v>275</v>
      </c>
      <c r="EB31" s="426" t="s">
        <v>276</v>
      </c>
    </row>
    <row r="32" spans="1:132" s="6" customFormat="1" x14ac:dyDescent="0.25">
      <c r="A32" s="428"/>
      <c r="B32" s="45" t="s">
        <v>163</v>
      </c>
      <c r="C32" s="56" t="s">
        <v>157</v>
      </c>
      <c r="D32" s="46" t="s">
        <v>306</v>
      </c>
      <c r="E32" s="46" t="s">
        <v>185</v>
      </c>
      <c r="F32" s="174">
        <f>'Table 6 (Correlations, Weights)'!AA33</f>
        <v>0.30038341275663794</v>
      </c>
      <c r="G32" s="45" t="s">
        <v>307</v>
      </c>
      <c r="H32" s="8" t="s">
        <v>148</v>
      </c>
      <c r="I32" s="8" t="s">
        <v>151</v>
      </c>
      <c r="J32" s="8">
        <v>16980</v>
      </c>
      <c r="K32" s="49">
        <v>38442</v>
      </c>
      <c r="L32" s="54">
        <v>43286</v>
      </c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105"/>
      <c r="AK32" s="93"/>
      <c r="AL32" s="93"/>
      <c r="AM32" s="105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7"/>
      <c r="BU32" s="93"/>
      <c r="BV32" s="93"/>
      <c r="BW32" s="93"/>
      <c r="BX32" s="98"/>
      <c r="BY32" s="98"/>
      <c r="BZ32" s="98"/>
      <c r="CA32" s="98"/>
      <c r="CB32" s="98"/>
      <c r="CC32" s="98"/>
      <c r="CD32" s="98"/>
      <c r="CE32" s="94">
        <f>'Table 5 (Benchmark &amp; Inputs)'!BX32</f>
        <v>0</v>
      </c>
      <c r="CF32" s="94">
        <f>'Table 5 (Benchmark &amp; Inputs)'!BY32</f>
        <v>0</v>
      </c>
      <c r="CG32" s="94">
        <f>'Table 5 (Benchmark &amp; Inputs)'!BZ32</f>
        <v>0</v>
      </c>
      <c r="CH32" s="94">
        <f>'Table 5 (Benchmark &amp; Inputs)'!CA32</f>
        <v>0</v>
      </c>
      <c r="CI32" s="94">
        <f>'Table 5 (Benchmark &amp; Inputs)'!CB32</f>
        <v>2.3485740382957578</v>
      </c>
      <c r="CJ32" s="94">
        <f>'Table 5 (Benchmark &amp; Inputs)'!CC32</f>
        <v>1.7449114868060487</v>
      </c>
      <c r="CK32" s="94">
        <f>'Table 5 (Benchmark &amp; Inputs)'!CD32</f>
        <v>4.9365772699038848</v>
      </c>
      <c r="CL32" s="94">
        <f>'Table 5 (Benchmark &amp; Inputs)'!CE32</f>
        <v>8.1639466985004088</v>
      </c>
      <c r="CM32" s="94">
        <f>'Table 5 (Benchmark &amp; Inputs)'!CF32</f>
        <v>7.5527497675116395</v>
      </c>
      <c r="CN32" s="94">
        <f>'Table 5 (Benchmark &amp; Inputs)'!CG32</f>
        <v>4.317652396816511</v>
      </c>
      <c r="CO32" s="94">
        <f>'Table 5 (Benchmark &amp; Inputs)'!CH32</f>
        <v>-0.22808286699761976</v>
      </c>
      <c r="CP32" s="94">
        <f>'Table 5 (Benchmark &amp; Inputs)'!CI32</f>
        <v>-4.944956144206202</v>
      </c>
      <c r="CQ32" s="94">
        <f>'Table 5 (Benchmark &amp; Inputs)'!CJ32</f>
        <v>-7.0221544706288466</v>
      </c>
      <c r="CR32" s="94">
        <f>'Table 5 (Benchmark &amp; Inputs)'!CK32</f>
        <v>-6.7846047315520632</v>
      </c>
      <c r="CS32" s="94">
        <f>'Table 5 (Benchmark &amp; Inputs)'!CL32</f>
        <v>-6.2965325152513723</v>
      </c>
      <c r="CT32" s="94">
        <f>'Table 5 (Benchmark &amp; Inputs)'!CM32</f>
        <v>-4.1259878159048213</v>
      </c>
      <c r="CU32" s="94">
        <f>'Table 5 (Benchmark &amp; Inputs)'!CN32</f>
        <v>-1.7406344926765249</v>
      </c>
      <c r="CV32" s="94">
        <f>'Table 5 (Benchmark &amp; Inputs)'!CO32</f>
        <v>-0.40916027702250701</v>
      </c>
      <c r="CW32" s="94">
        <f>'Table 5 (Benchmark &amp; Inputs)'!CP32</f>
        <v>0.30695248765155642</v>
      </c>
      <c r="CX32" s="94">
        <f>'Table 5 (Benchmark &amp; Inputs)'!CQ32</f>
        <v>9.1924274987666421E-2</v>
      </c>
      <c r="CY32" s="94">
        <f>'Table 5 (Benchmark &amp; Inputs)'!CR32</f>
        <v>-0.85406590184789533</v>
      </c>
      <c r="CZ32" s="94">
        <f>'Table 5 (Benchmark &amp; Inputs)'!CS32</f>
        <v>-1.3544725320620692</v>
      </c>
      <c r="DA32" s="94">
        <f>'Table 5 (Benchmark &amp; Inputs)'!CT32</f>
        <v>-0.75982662228158093</v>
      </c>
      <c r="DB32" s="94">
        <f>'Table 5 (Benchmark &amp; Inputs)'!CU32</f>
        <v>-2.5562899190842842E-2</v>
      </c>
      <c r="DC32" s="94">
        <f>'Table 5 (Benchmark &amp; Inputs)'!CV32</f>
        <v>1.1630520627653451</v>
      </c>
      <c r="DD32" s="94">
        <f>'Table 5 (Benchmark &amp; Inputs)'!CW32</f>
        <v>2.2959241550899492</v>
      </c>
      <c r="DE32" s="94">
        <f>'Table 5 (Benchmark &amp; Inputs)'!CX32</f>
        <v>3.1702397848601858</v>
      </c>
      <c r="DF32" s="94">
        <f>'Table 5 (Benchmark &amp; Inputs)'!CY32</f>
        <v>3.5491972208414944</v>
      </c>
      <c r="DG32" s="94">
        <f>'Table 5 (Benchmark &amp; Inputs)'!CZ32</f>
        <v>3.9315052979435468</v>
      </c>
      <c r="DH32" s="94">
        <f>'Table 5 (Benchmark &amp; Inputs)'!DA32</f>
        <v>3.9140326711131337</v>
      </c>
      <c r="DI32" s="94">
        <f>'Table 5 (Benchmark &amp; Inputs)'!DB32</f>
        <v>2.3075291290872419</v>
      </c>
      <c r="DJ32" s="94">
        <f>'Table 5 (Benchmark &amp; Inputs)'!DC32</f>
        <v>0.98672239816413465</v>
      </c>
      <c r="DK32" s="94">
        <f>'Table 5 (Benchmark &amp; Inputs)'!DD32</f>
        <v>2.112913050397661</v>
      </c>
      <c r="DL32" s="181">
        <f>'Table 5 (Benchmark &amp; Inputs)'!DE32</f>
        <v>4.4468909314737095</v>
      </c>
      <c r="DM32" s="94">
        <f>'Table 5 (Benchmark &amp; Inputs)'!DF32</f>
        <v>9.6626079420080675</v>
      </c>
      <c r="DN32" s="94">
        <f>'Table 5 (Benchmark &amp; Inputs)'!DG32</f>
        <v>15.664345905742843</v>
      </c>
      <c r="DO32" s="94">
        <f>'Table 5 (Benchmark &amp; Inputs)'!DH32</f>
        <v>13.624066486240331</v>
      </c>
      <c r="DP32" s="94">
        <f>'Table 5 (Benchmark &amp; Inputs)'!DI32</f>
        <v>9.6403054312467926</v>
      </c>
      <c r="DQ32" s="94">
        <f>'Table 5 (Benchmark &amp; Inputs)'!DJ32</f>
        <v>4.5346564288210045</v>
      </c>
      <c r="DR32" s="94">
        <f>'Table 5 (Benchmark &amp; Inputs)'!DK32</f>
        <v>-0.57833666625675728</v>
      </c>
      <c r="DS32" s="94">
        <f>'Table 5 (Benchmark &amp; Inputs)'!DL32</f>
        <v>1.299807619755265</v>
      </c>
      <c r="DT32" s="94">
        <f>'Table 5 (Benchmark &amp; Inputs)'!DM32</f>
        <v>4.1753036666312529</v>
      </c>
      <c r="DU32" s="94">
        <f>'Table 5 (Benchmark &amp; Inputs)'!DN32</f>
        <v>6.3827521531438389</v>
      </c>
      <c r="DV32" s="276">
        <f>'Table 5 (Benchmark &amp; Inputs)'!DO32</f>
        <v>8.2409663393390336</v>
      </c>
      <c r="DW32" s="276">
        <f>'Table 5 (Benchmark &amp; Inputs)'!DP32</f>
        <v>7.6006239272837517</v>
      </c>
      <c r="DX32" s="276">
        <f>'Table 5 (Benchmark &amp; Inputs)'!DQ32</f>
        <v>7.5936750376901161</v>
      </c>
      <c r="DZ32" s="431"/>
      <c r="EA32" s="426"/>
      <c r="EB32" s="426"/>
    </row>
    <row r="33" spans="1:132" s="6" customFormat="1" x14ac:dyDescent="0.25">
      <c r="A33" s="428"/>
      <c r="B33" s="45" t="s">
        <v>163</v>
      </c>
      <c r="C33" s="56" t="s">
        <v>158</v>
      </c>
      <c r="D33" s="46" t="s">
        <v>306</v>
      </c>
      <c r="E33" s="46" t="s">
        <v>185</v>
      </c>
      <c r="F33" s="174">
        <f>'Table 6 (Correlations, Weights)'!AA33</f>
        <v>0.30038341275663794</v>
      </c>
      <c r="G33" s="45" t="s">
        <v>307</v>
      </c>
      <c r="H33" s="8" t="s">
        <v>148</v>
      </c>
      <c r="I33" s="8" t="s">
        <v>151</v>
      </c>
      <c r="J33" s="8">
        <v>37980</v>
      </c>
      <c r="K33" s="49">
        <v>38442</v>
      </c>
      <c r="L33" s="54">
        <v>43286</v>
      </c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105"/>
      <c r="AK33" s="93"/>
      <c r="AL33" s="93"/>
      <c r="AM33" s="105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7"/>
      <c r="BU33" s="93"/>
      <c r="BV33" s="93"/>
      <c r="BW33" s="93"/>
      <c r="BX33" s="98"/>
      <c r="BY33" s="98"/>
      <c r="BZ33" s="98"/>
      <c r="CA33" s="98"/>
      <c r="CB33" s="98"/>
      <c r="CC33" s="98"/>
      <c r="CD33" s="98"/>
      <c r="CE33" s="94">
        <f>'Table 5 (Benchmark &amp; Inputs)'!BX33</f>
        <v>0</v>
      </c>
      <c r="CF33" s="94">
        <f>'Table 5 (Benchmark &amp; Inputs)'!BY33</f>
        <v>0</v>
      </c>
      <c r="CG33" s="94">
        <f>'Table 5 (Benchmark &amp; Inputs)'!BZ33</f>
        <v>0</v>
      </c>
      <c r="CH33" s="94">
        <f>'Table 5 (Benchmark &amp; Inputs)'!CA33</f>
        <v>0</v>
      </c>
      <c r="CI33" s="94">
        <f>'Table 5 (Benchmark &amp; Inputs)'!CB33</f>
        <v>7.8637515470115025</v>
      </c>
      <c r="CJ33" s="94">
        <f>'Table 5 (Benchmark &amp; Inputs)'!CC33</f>
        <v>3.7411761288867926</v>
      </c>
      <c r="CK33" s="94">
        <f>'Table 5 (Benchmark &amp; Inputs)'!CD33</f>
        <v>-3.9422919193622882E-2</v>
      </c>
      <c r="CL33" s="94">
        <f>'Table 5 (Benchmark &amp; Inputs)'!CE33</f>
        <v>-2.3459347296619457</v>
      </c>
      <c r="CM33" s="94">
        <f>'Table 5 (Benchmark &amp; Inputs)'!CF33</f>
        <v>-3.5014736124795776</v>
      </c>
      <c r="CN33" s="94">
        <f>'Table 5 (Benchmark &amp; Inputs)'!CG33</f>
        <v>-3.7934126702291828</v>
      </c>
      <c r="CO33" s="94">
        <f>'Table 5 (Benchmark &amp; Inputs)'!CH33</f>
        <v>-4.4880550119182701</v>
      </c>
      <c r="CP33" s="94">
        <f>'Table 5 (Benchmark &amp; Inputs)'!CI33</f>
        <v>-5.4482161061286698</v>
      </c>
      <c r="CQ33" s="94">
        <f>'Table 5 (Benchmark &amp; Inputs)'!CJ33</f>
        <v>-6.9741368950422311</v>
      </c>
      <c r="CR33" s="94">
        <f>'Table 5 (Benchmark &amp; Inputs)'!CK33</f>
        <v>-7.9692861585975869</v>
      </c>
      <c r="CS33" s="94">
        <f>'Table 5 (Benchmark &amp; Inputs)'!CL33</f>
        <v>-6.2445005136744687</v>
      </c>
      <c r="CT33" s="94">
        <f>'Table 5 (Benchmark &amp; Inputs)'!CM33</f>
        <v>-2.0987890943182315</v>
      </c>
      <c r="CU33" s="94">
        <f>'Table 5 (Benchmark &amp; Inputs)'!CN33</f>
        <v>3.8035627819548887</v>
      </c>
      <c r="CV33" s="94">
        <f>'Table 5 (Benchmark &amp; Inputs)'!CO33</f>
        <v>9.65407716857802</v>
      </c>
      <c r="CW33" s="94">
        <f>'Table 5 (Benchmark &amp; Inputs)'!CP33</f>
        <v>13.738734949710722</v>
      </c>
      <c r="CX33" s="94">
        <f>'Table 5 (Benchmark &amp; Inputs)'!CQ33</f>
        <v>18.002994176042854</v>
      </c>
      <c r="CY33" s="94">
        <f>'Table 5 (Benchmark &amp; Inputs)'!CR33</f>
        <v>22.378080491164905</v>
      </c>
      <c r="CZ33" s="94">
        <f>'Table 5 (Benchmark &amp; Inputs)'!CS33</f>
        <v>27.388938841076303</v>
      </c>
      <c r="DA33" s="94">
        <f>'Table 5 (Benchmark &amp; Inputs)'!CT33</f>
        <v>32.915185087706647</v>
      </c>
      <c r="DB33" s="94">
        <f>'Table 5 (Benchmark &amp; Inputs)'!CU33</f>
        <v>31.789998612874449</v>
      </c>
      <c r="DC33" s="94">
        <f>'Table 5 (Benchmark &amp; Inputs)'!CV33</f>
        <v>28.003312234783845</v>
      </c>
      <c r="DD33" s="94">
        <f>'Table 5 (Benchmark &amp; Inputs)'!CW33</f>
        <v>21.95811122775984</v>
      </c>
      <c r="DE33" s="94">
        <f>'Table 5 (Benchmark &amp; Inputs)'!CX33</f>
        <v>13.721794909166737</v>
      </c>
      <c r="DF33" s="94">
        <f>'Table 5 (Benchmark &amp; Inputs)'!CY33</f>
        <v>8.9663856083551643</v>
      </c>
      <c r="DG33" s="94">
        <f>'Table 5 (Benchmark &amp; Inputs)'!CZ33</f>
        <v>4.731079751059811</v>
      </c>
      <c r="DH33" s="94">
        <f>'Table 5 (Benchmark &amp; Inputs)'!DA33</f>
        <v>1.3879197460715109</v>
      </c>
      <c r="DI33" s="94">
        <f>'Table 5 (Benchmark &amp; Inputs)'!DB33</f>
        <v>-1.2437001506844385</v>
      </c>
      <c r="DJ33" s="94">
        <f>'Table 5 (Benchmark &amp; Inputs)'!DC33</f>
        <v>-3.3468626671599262</v>
      </c>
      <c r="DK33" s="94">
        <f>'Table 5 (Benchmark &amp; Inputs)'!DD33</f>
        <v>-4.2472734264007173</v>
      </c>
      <c r="DL33" s="181">
        <f>'Table 5 (Benchmark &amp; Inputs)'!DE33</f>
        <v>-3.616406180452457</v>
      </c>
      <c r="DM33" s="94">
        <f>'Table 5 (Benchmark &amp; Inputs)'!DF33</f>
        <v>0.31010622800331999</v>
      </c>
      <c r="DN33" s="94">
        <f>'Table 5 (Benchmark &amp; Inputs)'!DG33</f>
        <v>4.1955398728555515</v>
      </c>
      <c r="DO33" s="94">
        <f>'Table 5 (Benchmark &amp; Inputs)'!DH33</f>
        <v>7.7068281221264066</v>
      </c>
      <c r="DP33" s="94">
        <f>'Table 5 (Benchmark &amp; Inputs)'!DI33</f>
        <v>9.1949693896146627</v>
      </c>
      <c r="DQ33" s="94">
        <f>'Table 5 (Benchmark &amp; Inputs)'!DJ33</f>
        <v>6.7845308456399538</v>
      </c>
      <c r="DR33" s="94">
        <f>'Table 5 (Benchmark &amp; Inputs)'!DK33</f>
        <v>4.3336686079271676</v>
      </c>
      <c r="DS33" s="94">
        <f>'Table 5 (Benchmark &amp; Inputs)'!DL33</f>
        <v>1.2109137058874044</v>
      </c>
      <c r="DT33" s="94">
        <f>'Table 5 (Benchmark &amp; Inputs)'!DM33</f>
        <v>-1.2069042750514309</v>
      </c>
      <c r="DU33" s="94">
        <f>'Table 5 (Benchmark &amp; Inputs)'!DN33</f>
        <v>-1.4223823819945256</v>
      </c>
      <c r="DV33" s="276">
        <f>'Table 5 (Benchmark &amp; Inputs)'!DO33</f>
        <v>-1.5638868737443614</v>
      </c>
      <c r="DW33" s="276">
        <f>'Table 5 (Benchmark &amp; Inputs)'!DP33</f>
        <v>-0.75137286230059663</v>
      </c>
      <c r="DX33" s="276">
        <f>'Table 5 (Benchmark &amp; Inputs)'!DQ33</f>
        <v>1.1700635830573016</v>
      </c>
      <c r="DZ33" s="431"/>
      <c r="EA33" s="426"/>
      <c r="EB33" s="426"/>
    </row>
    <row r="34" spans="1:132" s="6" customFormat="1" x14ac:dyDescent="0.25">
      <c r="A34" s="428"/>
      <c r="B34" s="45" t="s">
        <v>163</v>
      </c>
      <c r="C34" s="56" t="s">
        <v>159</v>
      </c>
      <c r="D34" s="46" t="s">
        <v>306</v>
      </c>
      <c r="E34" s="46" t="s">
        <v>185</v>
      </c>
      <c r="F34" s="174">
        <f>'Table 6 (Correlations, Weights)'!AA33</f>
        <v>0.30038341275663794</v>
      </c>
      <c r="G34" s="45" t="s">
        <v>307</v>
      </c>
      <c r="H34" s="8" t="s">
        <v>148</v>
      </c>
      <c r="I34" s="8" t="s">
        <v>151</v>
      </c>
      <c r="J34" s="8">
        <v>19820</v>
      </c>
      <c r="K34" s="49">
        <v>38442</v>
      </c>
      <c r="L34" s="54">
        <v>43286</v>
      </c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105"/>
      <c r="AK34" s="93"/>
      <c r="AL34" s="93"/>
      <c r="AM34" s="105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7"/>
      <c r="BU34" s="93"/>
      <c r="BV34" s="93"/>
      <c r="BW34" s="93"/>
      <c r="BX34" s="98"/>
      <c r="BY34" s="98"/>
      <c r="BZ34" s="98"/>
      <c r="CA34" s="98"/>
      <c r="CB34" s="98"/>
      <c r="CC34" s="98"/>
      <c r="CD34" s="98"/>
      <c r="CE34" s="94">
        <f>'Table 5 (Benchmark &amp; Inputs)'!BX34</f>
        <v>0</v>
      </c>
      <c r="CF34" s="94">
        <f>'Table 5 (Benchmark &amp; Inputs)'!BY34</f>
        <v>0</v>
      </c>
      <c r="CG34" s="94">
        <f>'Table 5 (Benchmark &amp; Inputs)'!BZ34</f>
        <v>0</v>
      </c>
      <c r="CH34" s="94">
        <f>'Table 5 (Benchmark &amp; Inputs)'!CA34</f>
        <v>0</v>
      </c>
      <c r="CI34" s="94">
        <f>'Table 5 (Benchmark &amp; Inputs)'!CB34</f>
        <v>-9.9151295478815555</v>
      </c>
      <c r="CJ34" s="94">
        <f>'Table 5 (Benchmark &amp; Inputs)'!CC34</f>
        <v>-6.7780772378755714</v>
      </c>
      <c r="CK34" s="94">
        <f>'Table 5 (Benchmark &amp; Inputs)'!CD34</f>
        <v>-3.4696768959606308</v>
      </c>
      <c r="CL34" s="94">
        <f>'Table 5 (Benchmark &amp; Inputs)'!CE34</f>
        <v>-1.2260361038521361</v>
      </c>
      <c r="CM34" s="94">
        <f>'Table 5 (Benchmark &amp; Inputs)'!CF34</f>
        <v>-0.21690246690138129</v>
      </c>
      <c r="CN34" s="94">
        <f>'Table 5 (Benchmark &amp; Inputs)'!CG34</f>
        <v>-1.2732475705737112</v>
      </c>
      <c r="CO34" s="94">
        <f>'Table 5 (Benchmark &amp; Inputs)'!CH34</f>
        <v>-2.5718634228963664</v>
      </c>
      <c r="CP34" s="94">
        <f>'Table 5 (Benchmark &amp; Inputs)'!CI34</f>
        <v>-3.6083852571623489</v>
      </c>
      <c r="CQ34" s="94">
        <f>'Table 5 (Benchmark &amp; Inputs)'!CJ34</f>
        <v>-4.4327560807136823</v>
      </c>
      <c r="CR34" s="94">
        <f>'Table 5 (Benchmark &amp; Inputs)'!CK34</f>
        <v>-2.6576586508466256</v>
      </c>
      <c r="CS34" s="94">
        <f>'Table 5 (Benchmark &amp; Inputs)'!CL34</f>
        <v>-5.2103167044085665E-2</v>
      </c>
      <c r="CT34" s="94">
        <f>'Table 5 (Benchmark &amp; Inputs)'!CM34</f>
        <v>3.9898098674393352</v>
      </c>
      <c r="CU34" s="94">
        <f>'Table 5 (Benchmark &amp; Inputs)'!CN34</f>
        <v>8.90162762222187</v>
      </c>
      <c r="CV34" s="94">
        <f>'Table 5 (Benchmark &amp; Inputs)'!CO34</f>
        <v>10.059435112335811</v>
      </c>
      <c r="CW34" s="94">
        <f>'Table 5 (Benchmark &amp; Inputs)'!CP34</f>
        <v>10.558444089470591</v>
      </c>
      <c r="CX34" s="94">
        <f>'Table 5 (Benchmark &amp; Inputs)'!CQ34</f>
        <v>8.9226873415537469</v>
      </c>
      <c r="CY34" s="94">
        <f>'Table 5 (Benchmark &amp; Inputs)'!CR34</f>
        <v>5.9113078969118611</v>
      </c>
      <c r="CZ34" s="94">
        <f>'Table 5 (Benchmark &amp; Inputs)'!CS34</f>
        <v>4.4062133405970219</v>
      </c>
      <c r="DA34" s="94">
        <f>'Table 5 (Benchmark &amp; Inputs)'!CT34</f>
        <v>2.5676056020462408</v>
      </c>
      <c r="DB34" s="94">
        <f>'Table 5 (Benchmark &amp; Inputs)'!CU34</f>
        <v>2.3430927873717522</v>
      </c>
      <c r="DC34" s="94">
        <f>'Table 5 (Benchmark &amp; Inputs)'!CV34</f>
        <v>2.5697215406263409</v>
      </c>
      <c r="DD34" s="94">
        <f>'Table 5 (Benchmark &amp; Inputs)'!CW34</f>
        <v>3.3419450069355117</v>
      </c>
      <c r="DE34" s="94">
        <f>'Table 5 (Benchmark &amp; Inputs)'!CX34</f>
        <v>4.4633468742121911</v>
      </c>
      <c r="DF34" s="94">
        <f>'Table 5 (Benchmark &amp; Inputs)'!CY34</f>
        <v>3.6068249238130385</v>
      </c>
      <c r="DG34" s="94">
        <f>'Table 5 (Benchmark &amp; Inputs)'!CZ34</f>
        <v>2.6972417253010583</v>
      </c>
      <c r="DH34" s="94">
        <f>'Table 5 (Benchmark &amp; Inputs)'!DA34</f>
        <v>0.44167645227590063</v>
      </c>
      <c r="DI34" s="94">
        <f>'Table 5 (Benchmark &amp; Inputs)'!DB34</f>
        <v>-2.8619004985904097</v>
      </c>
      <c r="DJ34" s="94">
        <f>'Table 5 (Benchmark &amp; Inputs)'!DC34</f>
        <v>-3.9051091623695022</v>
      </c>
      <c r="DK34" s="94">
        <f>'Table 5 (Benchmark &amp; Inputs)'!DD34</f>
        <v>-3.8316818423291195</v>
      </c>
      <c r="DL34" s="181">
        <f>'Table 5 (Benchmark &amp; Inputs)'!DE34</f>
        <v>-1.2140630021542274</v>
      </c>
      <c r="DM34" s="94">
        <f>'Table 5 (Benchmark &amp; Inputs)'!DF34</f>
        <v>3.8109697592007516</v>
      </c>
      <c r="DN34" s="94">
        <f>'Table 5 (Benchmark &amp; Inputs)'!DG34</f>
        <v>7.3367817235171762</v>
      </c>
      <c r="DO34" s="94">
        <f>'Table 5 (Benchmark &amp; Inputs)'!DH34</f>
        <v>10.282009819024998</v>
      </c>
      <c r="DP34" s="94">
        <f>'Table 5 (Benchmark &amp; Inputs)'!DI34</f>
        <v>10.748430339335254</v>
      </c>
      <c r="DQ34" s="94">
        <f>'Table 5 (Benchmark &amp; Inputs)'!DJ34</f>
        <v>9.6628319231339947</v>
      </c>
      <c r="DR34" s="94">
        <f>'Table 5 (Benchmark &amp; Inputs)'!DK34</f>
        <v>8.2437427571629165</v>
      </c>
      <c r="DS34" s="94">
        <f>'Table 5 (Benchmark &amp; Inputs)'!DL34</f>
        <v>4.2973975522026446</v>
      </c>
      <c r="DT34" s="94">
        <f>'Table 5 (Benchmark &amp; Inputs)'!DM34</f>
        <v>0.12234676663177668</v>
      </c>
      <c r="DU34" s="94">
        <f>'Table 5 (Benchmark &amp; Inputs)'!DN34</f>
        <v>-3.5991810889588813</v>
      </c>
      <c r="DV34" s="276">
        <f>'Table 5 (Benchmark &amp; Inputs)'!DO34</f>
        <v>-5.158770973803108</v>
      </c>
      <c r="DW34" s="276">
        <f>'Table 5 (Benchmark &amp; Inputs)'!DP34</f>
        <v>-2.9508682653811182</v>
      </c>
      <c r="DX34" s="276">
        <f>'Table 5 (Benchmark &amp; Inputs)'!DQ34</f>
        <v>1.5378912307556865</v>
      </c>
      <c r="DZ34" s="431"/>
      <c r="EA34" s="426"/>
      <c r="EB34" s="426"/>
    </row>
    <row r="35" spans="1:132" s="77" customFormat="1" x14ac:dyDescent="0.25">
      <c r="A35" s="192"/>
      <c r="AJ35" s="75"/>
      <c r="AM35" s="75"/>
      <c r="DL35" s="180"/>
      <c r="DZ35" s="431"/>
      <c r="EA35" s="426"/>
      <c r="EB35" s="426"/>
    </row>
    <row r="36" spans="1:132" s="39" customFormat="1" x14ac:dyDescent="0.25">
      <c r="A36" s="429" t="s">
        <v>200</v>
      </c>
      <c r="B36" s="41" t="s">
        <v>163</v>
      </c>
      <c r="C36" s="173" t="s">
        <v>155</v>
      </c>
      <c r="D36" s="173" t="s">
        <v>196</v>
      </c>
      <c r="E36" s="173" t="s">
        <v>149</v>
      </c>
      <c r="F36" s="173"/>
      <c r="G36" s="173" t="s">
        <v>165</v>
      </c>
      <c r="H36" s="39" t="s">
        <v>167</v>
      </c>
      <c r="I36" s="39" t="s">
        <v>168</v>
      </c>
      <c r="J36" s="39">
        <v>35620</v>
      </c>
      <c r="K36" s="39" t="s">
        <v>169</v>
      </c>
      <c r="L36" s="43">
        <v>43298</v>
      </c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8"/>
      <c r="AE36" s="176">
        <f>AE10*'Table 6 (Correlations, Weights)'!$AB$29+AE15*'Table 6 (Correlations, Weights)'!$AB$30+AE20*'Table 6 (Correlations, Weights)'!$AB$31+AE25*'Table 6 (Correlations, Weights)'!$AB$32</f>
        <v>1.2112593752630851</v>
      </c>
      <c r="AF36" s="176">
        <f>AF10*'Table 6 (Correlations, Weights)'!$AB$29+AF15*'Table 6 (Correlations, Weights)'!$AB$30+AF20*'Table 6 (Correlations, Weights)'!$AB$31+AF25*'Table 6 (Correlations, Weights)'!$AB$32</f>
        <v>4.9853114511149013</v>
      </c>
      <c r="AG36" s="176">
        <f>AG10*'Table 6 (Correlations, Weights)'!$AB$29+AG15*'Table 6 (Correlations, Weights)'!$AB$30+AG20*'Table 6 (Correlations, Weights)'!$AB$31+AG25*'Table 6 (Correlations, Weights)'!$AB$32</f>
        <v>6.5180983351227502</v>
      </c>
      <c r="AH36" s="176">
        <f>AH10*'Table 6 (Correlations, Weights)'!$AB$29+AH15*'Table 6 (Correlations, Weights)'!$AB$30+AH20*'Table 6 (Correlations, Weights)'!$AB$31+AH25*'Table 6 (Correlations, Weights)'!$AB$32</f>
        <v>7.9862356602801388</v>
      </c>
      <c r="AI36" s="176">
        <f>AI10*'Table 6 (Correlations, Weights)'!$AB$29+AI15*'Table 6 (Correlations, Weights)'!$AB$30+AI20*'Table 6 (Correlations, Weights)'!$AB$31+AI25*'Table 6 (Correlations, Weights)'!$AB$32</f>
        <v>9.228032022863081</v>
      </c>
      <c r="AJ36" s="324">
        <f>AJ10*'Table 6 (Correlations, Weights)'!$AB$29+AJ15*'Table 6 (Correlations, Weights)'!$AB$30+AJ20*'Table 6 (Correlations, Weights)'!$AB$31+AJ25*'Table 6 (Correlations, Weights)'!$AB$32</f>
        <v>7.372595184843675</v>
      </c>
      <c r="AK36" s="176">
        <f>AK10*'Table 6 (Correlations, Weights)'!$AB$29+AK15*'Table 6 (Correlations, Weights)'!$AB$30+AK20*'Table 6 (Correlations, Weights)'!$AB$31+AK25*'Table 6 (Correlations, Weights)'!$AB$32</f>
        <v>7.1040416594344364</v>
      </c>
      <c r="AL36" s="176">
        <f>AL10*'Table 6 (Correlations, Weights)'!$AB$29+AL15*'Table 6 (Correlations, Weights)'!$AB$30+AL20*'Table 6 (Correlations, Weights)'!$AB$31+AL25*'Table 6 (Correlations, Weights)'!$AB$32</f>
        <v>8.1383853928227907</v>
      </c>
      <c r="AM36" s="176">
        <f>AM10*'Table 6 (Correlations, Weights)'!$AB$29+AM15*'Table 6 (Correlations, Weights)'!$AB$30+AM20*'Table 6 (Correlations, Weights)'!$AB$31+AM25*'Table 6 (Correlations, Weights)'!$AB$32</f>
        <v>5.0331840857375578</v>
      </c>
      <c r="AN36" s="176">
        <f>AN10*'Table 6 (Correlations, Weights)'!$AB$29+AN15*'Table 6 (Correlations, Weights)'!$AB$30+AN20*'Table 6 (Correlations, Weights)'!$AB$31+AN25*'Table 6 (Correlations, Weights)'!$AB$32</f>
        <v>3.3249257224381297</v>
      </c>
      <c r="AO36" s="176">
        <f>AO10*'Table 6 (Correlations, Weights)'!$AB$29+AO15*'Table 6 (Correlations, Weights)'!$AB$30+AO20*'Table 6 (Correlations, Weights)'!$AB$31+AO25*'Table 6 (Correlations, Weights)'!$AB$32</f>
        <v>0.73870421618001614</v>
      </c>
      <c r="AP36" s="176">
        <f>AP10*'Table 6 (Correlations, Weights)'!$AB$29+AP15*'Table 6 (Correlations, Weights)'!$AB$30+AP20*'Table 6 (Correlations, Weights)'!$AB$31+AP25*'Table 6 (Correlations, Weights)'!$AB$32</f>
        <v>-1.1662016644180409</v>
      </c>
      <c r="AQ36" s="176">
        <f>AQ10*'Table 6 (Correlations, Weights)'!$AB$29+AQ15*'Table 6 (Correlations, Weights)'!$AB$30+AQ20*'Table 6 (Correlations, Weights)'!$AB$31+AQ25*'Table 6 (Correlations, Weights)'!$AB$32</f>
        <v>0.61925889656457023</v>
      </c>
      <c r="AR36" s="176">
        <f>AR10*'Table 6 (Correlations, Weights)'!$AB$29+AR15*'Table 6 (Correlations, Weights)'!$AB$30+AR20*'Table 6 (Correlations, Weights)'!$AB$31+AR25*'Table 6 (Correlations, Weights)'!$AB$32</f>
        <v>2.9907827408677252</v>
      </c>
      <c r="AS36" s="176">
        <f>AS10*'Table 6 (Correlations, Weights)'!$AB$29+AS15*'Table 6 (Correlations, Weights)'!$AB$30+AS20*'Table 6 (Correlations, Weights)'!$AB$31+AS25*'Table 6 (Correlations, Weights)'!$AB$32</f>
        <v>6.7340712835625745</v>
      </c>
      <c r="AT36" s="176">
        <f>AT10*'Table 6 (Correlations, Weights)'!$AB$29+AT15*'Table 6 (Correlations, Weights)'!$AB$30+AT20*'Table 6 (Correlations, Weights)'!$AB$31+AT25*'Table 6 (Correlations, Weights)'!$AB$32</f>
        <v>9.746518593324307</v>
      </c>
      <c r="AU36" s="176">
        <f>AU10*'Table 6 (Correlations, Weights)'!$AB$29+AU15*'Table 6 (Correlations, Weights)'!$AB$30+AU20*'Table 6 (Correlations, Weights)'!$AB$31+AU25*'Table 6 (Correlations, Weights)'!$AB$32</f>
        <v>9.574303048777999</v>
      </c>
      <c r="AV36" s="176">
        <f>AV10*'Table 6 (Correlations, Weights)'!$AB$29+AV15*'Table 6 (Correlations, Weights)'!$AB$30+AV20*'Table 6 (Correlations, Weights)'!$AB$31+AV25*'Table 6 (Correlations, Weights)'!$AB$32</f>
        <v>8.8580954049943248</v>
      </c>
      <c r="AW36" s="176">
        <f>AW10*'Table 6 (Correlations, Weights)'!$AB$29+AW15*'Table 6 (Correlations, Weights)'!$AB$30+AW20*'Table 6 (Correlations, Weights)'!$AB$31+AW25*'Table 6 (Correlations, Weights)'!$AB$32</f>
        <v>7.6101998607166257</v>
      </c>
      <c r="AX36" s="176">
        <f>AX10*'Table 6 (Correlations, Weights)'!$AB$29+AX15*'Table 6 (Correlations, Weights)'!$AB$30+AX20*'Table 6 (Correlations, Weights)'!$AB$31+AX25*'Table 6 (Correlations, Weights)'!$AB$32</f>
        <v>6.6750178612732185</v>
      </c>
      <c r="AY36" s="176">
        <f>AY10*'Table 6 (Correlations, Weights)'!$AB$29+AY15*'Table 6 (Correlations, Weights)'!$AB$30+AY20*'Table 6 (Correlations, Weights)'!$AB$31+AY25*'Table 6 (Correlations, Weights)'!$AB$32</f>
        <v>6.9259369427381063</v>
      </c>
      <c r="AZ36" s="176">
        <f>AZ10*'Table 6 (Correlations, Weights)'!$AB$29+AZ15*'Table 6 (Correlations, Weights)'!$AB$30+AZ20*'Table 6 (Correlations, Weights)'!$AB$31+AZ25*'Table 6 (Correlations, Weights)'!$AB$32</f>
        <v>7.2353408793333323</v>
      </c>
      <c r="BA36" s="176">
        <f>BA10*'Table 6 (Correlations, Weights)'!$AB$29+BA15*'Table 6 (Correlations, Weights)'!$AB$30+BA20*'Table 6 (Correlations, Weights)'!$AB$31+BA25*'Table 6 (Correlations, Weights)'!$AB$32</f>
        <v>8.698848035946007</v>
      </c>
      <c r="BB36" s="176">
        <f>BB10*'Table 6 (Correlations, Weights)'!$AB$29+BB15*'Table 6 (Correlations, Weights)'!$AB$30+BB20*'Table 6 (Correlations, Weights)'!$AB$31+BB25*'Table 6 (Correlations, Weights)'!$AB$32</f>
        <v>9.2888193538558355</v>
      </c>
      <c r="BC36" s="176">
        <f>BC10*'Table 6 (Correlations, Weights)'!$AB$29+BC15*'Table 6 (Correlations, Weights)'!$AB$30+BC20*'Table 6 (Correlations, Weights)'!$AB$31+BC25*'Table 6 (Correlations, Weights)'!$AB$32</f>
        <v>10.090504985674944</v>
      </c>
      <c r="BD36" s="176">
        <f>BD10*'Table 6 (Correlations, Weights)'!$AB$29+BD15*'Table 6 (Correlations, Weights)'!$AB$30+BD20*'Table 6 (Correlations, Weights)'!$AB$31+BD25*'Table 6 (Correlations, Weights)'!$AB$32</f>
        <v>11.533951933754397</v>
      </c>
      <c r="BE36" s="176">
        <f>BE10*'Table 6 (Correlations, Weights)'!$AB$29+BE15*'Table 6 (Correlations, Weights)'!$AB$30+BE20*'Table 6 (Correlations, Weights)'!$AB$31+BE25*'Table 6 (Correlations, Weights)'!$AB$32</f>
        <v>10.97634334274913</v>
      </c>
      <c r="BF36" s="176">
        <f>BF10*'Table 6 (Correlations, Weights)'!$AB$29+BF15*'Table 6 (Correlations, Weights)'!$AB$30+BF20*'Table 6 (Correlations, Weights)'!$AB$31+BF25*'Table 6 (Correlations, Weights)'!$AB$32</f>
        <v>10.13895582199892</v>
      </c>
      <c r="BG36" s="176">
        <f>BG10*'Table 6 (Correlations, Weights)'!$AB$29+BG15*'Table 6 (Correlations, Weights)'!$AB$30+BG20*'Table 6 (Correlations, Weights)'!$AB$31+BG25*'Table 6 (Correlations, Weights)'!$AB$32</f>
        <v>9.9079567801615998</v>
      </c>
      <c r="BH36" s="176">
        <f>BH10*'Table 6 (Correlations, Weights)'!$AB$29+BH15*'Table 6 (Correlations, Weights)'!$AB$30+BH20*'Table 6 (Correlations, Weights)'!$AB$31+BH25*'Table 6 (Correlations, Weights)'!$AB$32</f>
        <v>7.4963500337465208</v>
      </c>
      <c r="BI36" s="176">
        <f>BI10*'Table 6 (Correlations, Weights)'!$AB$29+BI15*'Table 6 (Correlations, Weights)'!$AB$30+BI20*'Table 6 (Correlations, Weights)'!$AB$31+BI25*'Table 6 (Correlations, Weights)'!$AB$32</f>
        <v>6.0389909108157935</v>
      </c>
      <c r="BJ36" s="176">
        <f>BJ10*'Table 6 (Correlations, Weights)'!$AB$29+BJ15*'Table 6 (Correlations, Weights)'!$AB$30+BJ20*'Table 6 (Correlations, Weights)'!$AB$31+BJ25*'Table 6 (Correlations, Weights)'!$AB$32</f>
        <v>5.2878432095683738</v>
      </c>
      <c r="BK36" s="176">
        <f>BK10*'Table 6 (Correlations, Weights)'!$AB$29+BK15*'Table 6 (Correlations, Weights)'!$AB$30+BK20*'Table 6 (Correlations, Weights)'!$AB$31+BK25*'Table 6 (Correlations, Weights)'!$AB$32</f>
        <v>3.6426229613574348</v>
      </c>
      <c r="BL36" s="176">
        <f>BL10*'Table 6 (Correlations, Weights)'!$AB$29+BL15*'Table 6 (Correlations, Weights)'!$AB$30+BL20*'Table 6 (Correlations, Weights)'!$AB$31+BL25*'Table 6 (Correlations, Weights)'!$AB$32</f>
        <v>4.2140756785482836</v>
      </c>
      <c r="BM36" s="176">
        <f>BM10*'Table 6 (Correlations, Weights)'!$AB$29+BM15*'Table 6 (Correlations, Weights)'!$AB$30+BM20*'Table 6 (Correlations, Weights)'!$AB$31+BM25*'Table 6 (Correlations, Weights)'!$AB$32</f>
        <v>3.9684614952464305</v>
      </c>
      <c r="BN36" s="176">
        <f>BN10*'Table 6 (Correlations, Weights)'!$AB$29+BN15*'Table 6 (Correlations, Weights)'!$AB$30+BN20*'Table 6 (Correlations, Weights)'!$AB$31+BN25*'Table 6 (Correlations, Weights)'!$AB$32</f>
        <v>5.3752856400010458</v>
      </c>
      <c r="BO36" s="176">
        <f>BO10*'Table 6 (Correlations, Weights)'!$AB$29+BO15*'Table 6 (Correlations, Weights)'!$AB$30+BO20*'Table 6 (Correlations, Weights)'!$AB$31+BO25*'Table 6 (Correlations, Weights)'!$AB$32</f>
        <v>6.6079345137871783</v>
      </c>
      <c r="BP36" s="176">
        <f>BP10*'Table 6 (Correlations, Weights)'!$AB$29+BP15*'Table 6 (Correlations, Weights)'!$AB$30+BP20*'Table 6 (Correlations, Weights)'!$AB$31+BP25*'Table 6 (Correlations, Weights)'!$AB$32</f>
        <v>6.4460863002641737</v>
      </c>
      <c r="BQ36" s="176">
        <f>BQ10*'Table 6 (Correlations, Weights)'!$AB$29+BQ15*'Table 6 (Correlations, Weights)'!$AB$30+BQ20*'Table 6 (Correlations, Weights)'!$AB$31+BQ25*'Table 6 (Correlations, Weights)'!$AB$32</f>
        <v>7.7190849937580186</v>
      </c>
      <c r="BR36" s="176">
        <f>BR10*'Table 6 (Correlations, Weights)'!$AB$29+BR15*'Table 6 (Correlations, Weights)'!$AB$30+BR20*'Table 6 (Correlations, Weights)'!$AB$31+BR25*'Table 6 (Correlations, Weights)'!$AB$32</f>
        <v>6.5272639952931666</v>
      </c>
      <c r="BS36" s="176">
        <f>BS10*'Table 6 (Correlations, Weights)'!$AB$29+BS15*'Table 6 (Correlations, Weights)'!$AB$30+BS20*'Table 6 (Correlations, Weights)'!$AB$31+BS25*'Table 6 (Correlations, Weights)'!$AB$32</f>
        <v>6.1239449310727903</v>
      </c>
      <c r="BT36" s="176">
        <f>BT10*'Table 6 (Correlations, Weights)'!$AB$29+BT15*'Table 6 (Correlations, Weights)'!$AB$30+BT20*'Table 6 (Correlations, Weights)'!$AB$31+BT25*'Table 6 (Correlations, Weights)'!$AB$32</f>
        <v>7.1745306503588546</v>
      </c>
      <c r="BU36" s="176">
        <f>BU10*'Table 6 (Correlations, Weights)'!$AB$29+BU15*'Table 6 (Correlations, Weights)'!$AB$30+BU20*'Table 6 (Correlations, Weights)'!$AB$31+BU25*'Table 6 (Correlations, Weights)'!$AB$32</f>
        <v>7.7686157977145776</v>
      </c>
      <c r="BV36" s="176">
        <f>BV10*'Table 6 (Correlations, Weights)'!$AB$29+BV15*'Table 6 (Correlations, Weights)'!$AB$30+BV20*'Table 6 (Correlations, Weights)'!$AB$31+BV25*'Table 6 (Correlations, Weights)'!$AB$32</f>
        <v>8.7434503926910256</v>
      </c>
      <c r="BW36" s="176">
        <f>BW10*'Table 6 (Correlations, Weights)'!$AB$29+BW15*'Table 6 (Correlations, Weights)'!$AB$30+BW20*'Table 6 (Correlations, Weights)'!$AB$31+BW25*'Table 6 (Correlations, Weights)'!$AB$32</f>
        <v>10.08063887581174</v>
      </c>
      <c r="BX36" s="176">
        <f>BX10*'Table 6 (Correlations, Weights)'!$AB$29+BX15*'Table 6 (Correlations, Weights)'!$AB$30+BX20*'Table 6 (Correlations, Weights)'!$AB$31+BX25*'Table 6 (Correlations, Weights)'!$AB$32</f>
        <v>10.628802711672035</v>
      </c>
      <c r="BY36" s="176">
        <f>BY10*'Table 6 (Correlations, Weights)'!$AB$29+BY15*'Table 6 (Correlations, Weights)'!$AB$30+BY20*'Table 6 (Correlations, Weights)'!$AB$31+BY25*'Table 6 (Correlations, Weights)'!$AB$32</f>
        <v>10.632109023171656</v>
      </c>
      <c r="BZ36" s="176">
        <f>BZ10*'Table 6 (Correlations, Weights)'!$AB$29+BZ15*'Table 6 (Correlations, Weights)'!$AB$30+BZ20*'Table 6 (Correlations, Weights)'!$AB$31+BZ25*'Table 6 (Correlations, Weights)'!$AB$32</f>
        <v>12.675740976709692</v>
      </c>
      <c r="CA36" s="176">
        <f>CA10*'Table 6 (Correlations, Weights)'!$AB$29+CA15*'Table 6 (Correlations, Weights)'!$AB$30+CA20*'Table 6 (Correlations, Weights)'!$AB$31+CA25*'Table 6 (Correlations, Weights)'!$AB$32</f>
        <v>12.718856631580628</v>
      </c>
      <c r="CB36" s="176">
        <f>CB10*'Table 6 (Correlations, Weights)'!$AB$29+CB15*'Table 6 (Correlations, Weights)'!$AB$30+CB20*'Table 6 (Correlations, Weights)'!$AB$31+CB25*'Table 6 (Correlations, Weights)'!$AB$32</f>
        <v>12.946416045783108</v>
      </c>
      <c r="CC36" s="176">
        <f>CC10*'Table 6 (Correlations, Weights)'!$AB$29+CC15*'Table 6 (Correlations, Weights)'!$AB$30+CC20*'Table 6 (Correlations, Weights)'!$AB$31+CC25*'Table 6 (Correlations, Weights)'!$AB$32</f>
        <v>13.104417744820429</v>
      </c>
      <c r="CD36" s="176">
        <f>CD10*'Table 6 (Correlations, Weights)'!$AB$29+CD15*'Table 6 (Correlations, Weights)'!$AB$30+CD20*'Table 6 (Correlations, Weights)'!$AB$31+CD25*'Table 6 (Correlations, Weights)'!$AB$32</f>
        <v>10.134013913706243</v>
      </c>
      <c r="CE36" s="176">
        <f>CE10*'Table 6 (Correlations, Weights)'!$AB$29+CE15*'Table 6 (Correlations, Weights)'!$AB$30+CE20*'Table 6 (Correlations, Weights)'!$AB$31+CE25*'Table 6 (Correlations, Weights)'!$AB$32</f>
        <v>7.3610899760197848</v>
      </c>
      <c r="CF36" s="176">
        <f>CF10*'Table 6 (Correlations, Weights)'!$AB$29+CF15*'Table 6 (Correlations, Weights)'!$AB$30+CF20*'Table 6 (Correlations, Weights)'!$AB$31+CF25*'Table 6 (Correlations, Weights)'!$AB$32</f>
        <v>3.1267905207853608</v>
      </c>
      <c r="CG36" s="176">
        <f>CG10*'Table 6 (Correlations, Weights)'!$AB$29+CG15*'Table 6 (Correlations, Weights)'!$AB$30+CG20*'Table 6 (Correlations, Weights)'!$AB$31+CG25*'Table 6 (Correlations, Weights)'!$AB$32</f>
        <v>-1.2389569960568041</v>
      </c>
      <c r="CH36" s="176">
        <f t="shared" ref="CH36:DW40" si="0">CH10*$F10+CH15*$F15+CH20*$F20+CH25*$F25+CH30*$F30</f>
        <v>-3.0902828786194783</v>
      </c>
      <c r="CI36" s="176">
        <f t="shared" si="0"/>
        <v>-4.4404178058667556</v>
      </c>
      <c r="CJ36" s="176">
        <f t="shared" si="0"/>
        <v>-4.0767220829521884</v>
      </c>
      <c r="CK36" s="176">
        <f t="shared" si="0"/>
        <v>-3.8903783119836253</v>
      </c>
      <c r="CL36" s="176">
        <f t="shared" si="0"/>
        <v>-4.1309241632200218</v>
      </c>
      <c r="CM36" s="176">
        <f t="shared" si="0"/>
        <v>-5.5158818603747557</v>
      </c>
      <c r="CN36" s="176">
        <f t="shared" si="0"/>
        <v>-7.4427838118841345</v>
      </c>
      <c r="CO36" s="176">
        <f t="shared" si="0"/>
        <v>-9.6649508212723756</v>
      </c>
      <c r="CP36" s="176">
        <f t="shared" si="0"/>
        <v>-12.271780420841081</v>
      </c>
      <c r="CQ36" s="176">
        <f t="shared" si="0"/>
        <v>-13.965768500110984</v>
      </c>
      <c r="CR36" s="176">
        <f t="shared" si="0"/>
        <v>-14.175652096961423</v>
      </c>
      <c r="CS36" s="176">
        <f t="shared" si="0"/>
        <v>-12.914654469571923</v>
      </c>
      <c r="CT36" s="176">
        <f t="shared" si="0"/>
        <v>-8.2877957808296987</v>
      </c>
      <c r="CU36" s="176">
        <f t="shared" si="0"/>
        <v>-3.3700877715836861</v>
      </c>
      <c r="CV36" s="176">
        <f t="shared" si="0"/>
        <v>2.0223947655975856</v>
      </c>
      <c r="CW36" s="176">
        <f t="shared" si="0"/>
        <v>6.2453838009549045</v>
      </c>
      <c r="CX36" s="176">
        <f t="shared" si="0"/>
        <v>5.6982420748891958</v>
      </c>
      <c r="CY36" s="176">
        <f t="shared" si="0"/>
        <v>3.884798654836084</v>
      </c>
      <c r="CZ36" s="176">
        <f t="shared" si="0"/>
        <v>0.25599292013024311</v>
      </c>
      <c r="DA36" s="176">
        <f t="shared" si="0"/>
        <v>-1.2473154437513556</v>
      </c>
      <c r="DB36" s="176">
        <f t="shared" si="0"/>
        <v>-1.86620274540785</v>
      </c>
      <c r="DC36" s="176">
        <f t="shared" si="0"/>
        <v>-0.31097902579307357</v>
      </c>
      <c r="DD36" s="176">
        <f t="shared" si="0"/>
        <v>1.9814905435675811</v>
      </c>
      <c r="DE36" s="176">
        <f t="shared" si="0"/>
        <v>2.9381707285627079</v>
      </c>
      <c r="DF36" s="176">
        <f t="shared" si="0"/>
        <v>6.2841392152483744</v>
      </c>
      <c r="DG36" s="176">
        <f t="shared" si="0"/>
        <v>8.7637292412038441</v>
      </c>
      <c r="DH36" s="176">
        <f t="shared" si="0"/>
        <v>11.955924118271049</v>
      </c>
      <c r="DI36" s="176">
        <f t="shared" si="0"/>
        <v>13.349391179242533</v>
      </c>
      <c r="DJ36" s="176">
        <f t="shared" si="0"/>
        <v>11.486983213864786</v>
      </c>
      <c r="DK36" s="176">
        <f t="shared" si="0"/>
        <v>9.6015877671541006</v>
      </c>
      <c r="DL36" s="183">
        <f t="shared" si="0"/>
        <v>6.5182523162451043</v>
      </c>
      <c r="DM36" s="176">
        <f t="shared" si="0"/>
        <v>4.7215236982229323</v>
      </c>
      <c r="DN36" s="176">
        <f t="shared" si="0"/>
        <v>3.9785663778435412</v>
      </c>
      <c r="DO36" s="176">
        <f t="shared" si="0"/>
        <v>3.3905241463169116</v>
      </c>
      <c r="DP36" s="176">
        <f t="shared" si="0"/>
        <v>4.5132672068422082</v>
      </c>
      <c r="DQ36" s="176">
        <f t="shared" si="0"/>
        <v>6.7228583905720836</v>
      </c>
      <c r="DR36" s="176">
        <f t="shared" si="0"/>
        <v>8.969297239528677</v>
      </c>
      <c r="DS36" s="176">
        <f t="shared" si="0"/>
        <v>9.3740922840199374</v>
      </c>
      <c r="DT36" s="176">
        <f t="shared" si="0"/>
        <v>7.3508185949302582</v>
      </c>
      <c r="DU36" s="176">
        <f t="shared" si="0"/>
        <v>4.2506864180938475</v>
      </c>
      <c r="DV36" s="176">
        <f t="shared" si="0"/>
        <v>2.2440423821132232</v>
      </c>
      <c r="DW36" s="176">
        <f t="shared" si="0"/>
        <v>1.3842828423133979</v>
      </c>
      <c r="DX36" s="176">
        <f>DX10*$F10+DX15*$F15+DX20*$F20+DX25*$F25+DX30*$F30</f>
        <v>3.7428467649610209</v>
      </c>
      <c r="DZ36" s="370">
        <f>CORREL(AM4:DL4,AM36:DL36)</f>
        <v>0.30817966513376294</v>
      </c>
      <c r="EA36" s="371">
        <f>STDEV(AJ4:DL4)</f>
        <v>11.36714693810684</v>
      </c>
      <c r="EB36" s="372">
        <f>STDEV(AJ36:DL36)</f>
        <v>6.7281538270668486</v>
      </c>
    </row>
    <row r="37" spans="1:132" s="39" customFormat="1" x14ac:dyDescent="0.25">
      <c r="A37" s="429"/>
      <c r="B37" s="41" t="s">
        <v>163</v>
      </c>
      <c r="C37" s="173" t="s">
        <v>156</v>
      </c>
      <c r="D37" s="173" t="s">
        <v>196</v>
      </c>
      <c r="E37" s="173" t="s">
        <v>149</v>
      </c>
      <c r="F37" s="173"/>
      <c r="G37" s="173" t="s">
        <v>165</v>
      </c>
      <c r="H37" s="39" t="s">
        <v>167</v>
      </c>
      <c r="I37" s="39" t="s">
        <v>168</v>
      </c>
      <c r="J37" s="39">
        <v>31080</v>
      </c>
      <c r="K37" s="39" t="s">
        <v>169</v>
      </c>
      <c r="L37" s="43">
        <v>43298</v>
      </c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8"/>
      <c r="AE37" s="176">
        <f>AE11*'Table 6 (Correlations, Weights)'!$AB$29+AE16*'Table 6 (Correlations, Weights)'!$AB$30+AE21*'Table 6 (Correlations, Weights)'!$AB$31+AE26*'Table 6 (Correlations, Weights)'!$AB$32</f>
        <v>-3.1791840947150267</v>
      </c>
      <c r="AF37" s="176">
        <f>AF11*'Table 6 (Correlations, Weights)'!$AB$29+AF16*'Table 6 (Correlations, Weights)'!$AB$30+AF21*'Table 6 (Correlations, Weights)'!$AB$31+AF26*'Table 6 (Correlations, Weights)'!$AB$32</f>
        <v>-4.751804989227578</v>
      </c>
      <c r="AG37" s="176">
        <f>AG11*'Table 6 (Correlations, Weights)'!$AB$29+AG16*'Table 6 (Correlations, Weights)'!$AB$30+AG21*'Table 6 (Correlations, Weights)'!$AB$31+AG26*'Table 6 (Correlations, Weights)'!$AB$32</f>
        <v>-5.0156809609898634</v>
      </c>
      <c r="AH37" s="176">
        <f>AH11*'Table 6 (Correlations, Weights)'!$AB$29+AH16*'Table 6 (Correlations, Weights)'!$AB$30+AH21*'Table 6 (Correlations, Weights)'!$AB$31+AH26*'Table 6 (Correlations, Weights)'!$AB$32</f>
        <v>-2.9386353893608006</v>
      </c>
      <c r="AI37" s="176">
        <f>AI11*'Table 6 (Correlations, Weights)'!$AB$29+AI16*'Table 6 (Correlations, Weights)'!$AB$30+AI21*'Table 6 (Correlations, Weights)'!$AB$31+AI26*'Table 6 (Correlations, Weights)'!$AB$32</f>
        <v>0.48510207635071212</v>
      </c>
      <c r="AJ37" s="324">
        <f>AJ11*'Table 6 (Correlations, Weights)'!$AB$29+AJ16*'Table 6 (Correlations, Weights)'!$AB$30+AJ21*'Table 6 (Correlations, Weights)'!$AB$31+AJ26*'Table 6 (Correlations, Weights)'!$AB$32</f>
        <v>3.5969954531533364</v>
      </c>
      <c r="AK37" s="176">
        <f>AK11*'Table 6 (Correlations, Weights)'!$AB$29+AK16*'Table 6 (Correlations, Weights)'!$AB$30+AK21*'Table 6 (Correlations, Weights)'!$AB$31+AK26*'Table 6 (Correlations, Weights)'!$AB$32</f>
        <v>6.4137238582058043</v>
      </c>
      <c r="AL37" s="176">
        <f>AL11*'Table 6 (Correlations, Weights)'!$AB$29+AL16*'Table 6 (Correlations, Weights)'!$AB$30+AL21*'Table 6 (Correlations, Weights)'!$AB$31+AL26*'Table 6 (Correlations, Weights)'!$AB$32</f>
        <v>5.8010610721771894</v>
      </c>
      <c r="AM37" s="176">
        <f>AM11*'Table 6 (Correlations, Weights)'!$AB$29+AM16*'Table 6 (Correlations, Weights)'!$AB$30+AM21*'Table 6 (Correlations, Weights)'!$AB$31+AM26*'Table 6 (Correlations, Weights)'!$AB$32</f>
        <v>3.6285191097670415</v>
      </c>
      <c r="AN37" s="176">
        <f>AN11*'Table 6 (Correlations, Weights)'!$AB$29+AN16*'Table 6 (Correlations, Weights)'!$AB$30+AN21*'Table 6 (Correlations, Weights)'!$AB$31+AN26*'Table 6 (Correlations, Weights)'!$AB$32</f>
        <v>2.1453378767328246</v>
      </c>
      <c r="AO37" s="176">
        <f>AO11*'Table 6 (Correlations, Weights)'!$AB$29+AO16*'Table 6 (Correlations, Weights)'!$AB$30+AO21*'Table 6 (Correlations, Weights)'!$AB$31+AO26*'Table 6 (Correlations, Weights)'!$AB$32</f>
        <v>-0.18376814082686654</v>
      </c>
      <c r="AP37" s="176">
        <f>AP11*'Table 6 (Correlations, Weights)'!$AB$29+AP16*'Table 6 (Correlations, Weights)'!$AB$30+AP21*'Table 6 (Correlations, Weights)'!$AB$31+AP26*'Table 6 (Correlations, Weights)'!$AB$32</f>
        <v>-0.37712742203560984</v>
      </c>
      <c r="AQ37" s="176">
        <f>AQ11*'Table 6 (Correlations, Weights)'!$AB$29+AQ16*'Table 6 (Correlations, Weights)'!$AB$30+AQ21*'Table 6 (Correlations, Weights)'!$AB$31+AQ26*'Table 6 (Correlations, Weights)'!$AB$32</f>
        <v>0.43253751142704822</v>
      </c>
      <c r="AR37" s="176">
        <f>AR11*'Table 6 (Correlations, Weights)'!$AB$29+AR16*'Table 6 (Correlations, Weights)'!$AB$30+AR21*'Table 6 (Correlations, Weights)'!$AB$31+AR26*'Table 6 (Correlations, Weights)'!$AB$32</f>
        <v>1.5893784266189459</v>
      </c>
      <c r="AS37" s="176">
        <f>AS11*'Table 6 (Correlations, Weights)'!$AB$29+AS16*'Table 6 (Correlations, Weights)'!$AB$30+AS21*'Table 6 (Correlations, Weights)'!$AB$31+AS26*'Table 6 (Correlations, Weights)'!$AB$32</f>
        <v>4.1229038357266532</v>
      </c>
      <c r="AT37" s="176">
        <f>AT11*'Table 6 (Correlations, Weights)'!$AB$29+AT16*'Table 6 (Correlations, Weights)'!$AB$30+AT21*'Table 6 (Correlations, Weights)'!$AB$31+AT26*'Table 6 (Correlations, Weights)'!$AB$32</f>
        <v>7.2167611420689779</v>
      </c>
      <c r="AU37" s="176">
        <f>AU11*'Table 6 (Correlations, Weights)'!$AB$29+AU16*'Table 6 (Correlations, Weights)'!$AB$30+AU21*'Table 6 (Correlations, Weights)'!$AB$31+AU26*'Table 6 (Correlations, Weights)'!$AB$32</f>
        <v>9.6956459109681532</v>
      </c>
      <c r="AV37" s="176">
        <f>AV11*'Table 6 (Correlations, Weights)'!$AB$29+AV16*'Table 6 (Correlations, Weights)'!$AB$30+AV21*'Table 6 (Correlations, Weights)'!$AB$31+AV26*'Table 6 (Correlations, Weights)'!$AB$32</f>
        <v>10.40358134461697</v>
      </c>
      <c r="AW37" s="176">
        <f>AW11*'Table 6 (Correlations, Weights)'!$AB$29+AW16*'Table 6 (Correlations, Weights)'!$AB$30+AW21*'Table 6 (Correlations, Weights)'!$AB$31+AW26*'Table 6 (Correlations, Weights)'!$AB$32</f>
        <v>11.715597087840495</v>
      </c>
      <c r="AX37" s="176">
        <f>AX11*'Table 6 (Correlations, Weights)'!$AB$29+AX16*'Table 6 (Correlations, Weights)'!$AB$30+AX21*'Table 6 (Correlations, Weights)'!$AB$31+AX26*'Table 6 (Correlations, Weights)'!$AB$32</f>
        <v>9.7614102957706574</v>
      </c>
      <c r="AY37" s="176">
        <f>AY11*'Table 6 (Correlations, Weights)'!$AB$29+AY16*'Table 6 (Correlations, Weights)'!$AB$30+AY21*'Table 6 (Correlations, Weights)'!$AB$31+AY26*'Table 6 (Correlations, Weights)'!$AB$32</f>
        <v>8.3033861839646228</v>
      </c>
      <c r="AZ37" s="176">
        <f>AZ11*'Table 6 (Correlations, Weights)'!$AB$29+AZ16*'Table 6 (Correlations, Weights)'!$AB$30+AZ21*'Table 6 (Correlations, Weights)'!$AB$31+AZ26*'Table 6 (Correlations, Weights)'!$AB$32</f>
        <v>8.9251677421430173</v>
      </c>
      <c r="BA37" s="176">
        <f>BA11*'Table 6 (Correlations, Weights)'!$AB$29+BA16*'Table 6 (Correlations, Weights)'!$AB$30+BA21*'Table 6 (Correlations, Weights)'!$AB$31+BA26*'Table 6 (Correlations, Weights)'!$AB$32</f>
        <v>6.765961461971127</v>
      </c>
      <c r="BB37" s="176">
        <f>BB11*'Table 6 (Correlations, Weights)'!$AB$29+BB16*'Table 6 (Correlations, Weights)'!$AB$30+BB21*'Table 6 (Correlations, Weights)'!$AB$31+BB26*'Table 6 (Correlations, Weights)'!$AB$32</f>
        <v>7.1632642704934568</v>
      </c>
      <c r="BC37" s="176">
        <f>BC11*'Table 6 (Correlations, Weights)'!$AB$29+BC16*'Table 6 (Correlations, Weights)'!$AB$30+BC21*'Table 6 (Correlations, Weights)'!$AB$31+BC26*'Table 6 (Correlations, Weights)'!$AB$32</f>
        <v>8.1173850099663039</v>
      </c>
      <c r="BD37" s="176">
        <f>BD11*'Table 6 (Correlations, Weights)'!$AB$29+BD16*'Table 6 (Correlations, Weights)'!$AB$30+BD21*'Table 6 (Correlations, Weights)'!$AB$31+BD26*'Table 6 (Correlations, Weights)'!$AB$32</f>
        <v>7.1168115145012241</v>
      </c>
      <c r="BE37" s="176">
        <f>BE11*'Table 6 (Correlations, Weights)'!$AB$29+BE16*'Table 6 (Correlations, Weights)'!$AB$30+BE21*'Table 6 (Correlations, Weights)'!$AB$31+BE26*'Table 6 (Correlations, Weights)'!$AB$32</f>
        <v>8.5717230868869816</v>
      </c>
      <c r="BF37" s="176">
        <f>BF11*'Table 6 (Correlations, Weights)'!$AB$29+BF16*'Table 6 (Correlations, Weights)'!$AB$30+BF21*'Table 6 (Correlations, Weights)'!$AB$31+BF26*'Table 6 (Correlations, Weights)'!$AB$32</f>
        <v>8.9744780079048336</v>
      </c>
      <c r="BG37" s="176">
        <f>BG11*'Table 6 (Correlations, Weights)'!$AB$29+BG16*'Table 6 (Correlations, Weights)'!$AB$30+BG21*'Table 6 (Correlations, Weights)'!$AB$31+BG26*'Table 6 (Correlations, Weights)'!$AB$32</f>
        <v>8.2606304983704337</v>
      </c>
      <c r="BH37" s="176">
        <f>BH11*'Table 6 (Correlations, Weights)'!$AB$29+BH16*'Table 6 (Correlations, Weights)'!$AB$30+BH21*'Table 6 (Correlations, Weights)'!$AB$31+BH26*'Table 6 (Correlations, Weights)'!$AB$32</f>
        <v>8.0504638111438336</v>
      </c>
      <c r="BI37" s="176">
        <f>BI11*'Table 6 (Correlations, Weights)'!$AB$29+BI16*'Table 6 (Correlations, Weights)'!$AB$30+BI21*'Table 6 (Correlations, Weights)'!$AB$31+BI26*'Table 6 (Correlations, Weights)'!$AB$32</f>
        <v>8.1359587032220855</v>
      </c>
      <c r="BJ37" s="176">
        <f>BJ11*'Table 6 (Correlations, Weights)'!$AB$29+BJ16*'Table 6 (Correlations, Weights)'!$AB$30+BJ21*'Table 6 (Correlations, Weights)'!$AB$31+BJ26*'Table 6 (Correlations, Weights)'!$AB$32</f>
        <v>9.3158108310489567</v>
      </c>
      <c r="BK37" s="176">
        <f>BK11*'Table 6 (Correlations, Weights)'!$AB$29+BK16*'Table 6 (Correlations, Weights)'!$AB$30+BK21*'Table 6 (Correlations, Weights)'!$AB$31+BK26*'Table 6 (Correlations, Weights)'!$AB$32</f>
        <v>10.589308462739274</v>
      </c>
      <c r="BL37" s="176">
        <f>BL11*'Table 6 (Correlations, Weights)'!$AB$29+BL16*'Table 6 (Correlations, Weights)'!$AB$30+BL21*'Table 6 (Correlations, Weights)'!$AB$31+BL26*'Table 6 (Correlations, Weights)'!$AB$32</f>
        <v>11.847529389396302</v>
      </c>
      <c r="BM37" s="176">
        <f>BM11*'Table 6 (Correlations, Weights)'!$AB$29+BM16*'Table 6 (Correlations, Weights)'!$AB$30+BM21*'Table 6 (Correlations, Weights)'!$AB$31+BM26*'Table 6 (Correlations, Weights)'!$AB$32</f>
        <v>10.643605288732845</v>
      </c>
      <c r="BN37" s="176">
        <f>BN11*'Table 6 (Correlations, Weights)'!$AB$29+BN16*'Table 6 (Correlations, Weights)'!$AB$30+BN21*'Table 6 (Correlations, Weights)'!$AB$31+BN26*'Table 6 (Correlations, Weights)'!$AB$32</f>
        <v>9.1677725340091865</v>
      </c>
      <c r="BO37" s="176">
        <f>BO11*'Table 6 (Correlations, Weights)'!$AB$29+BO16*'Table 6 (Correlations, Weights)'!$AB$30+BO21*'Table 6 (Correlations, Weights)'!$AB$31+BO26*'Table 6 (Correlations, Weights)'!$AB$32</f>
        <v>7.6704022797416407</v>
      </c>
      <c r="BP37" s="176">
        <f>BP11*'Table 6 (Correlations, Weights)'!$AB$29+BP16*'Table 6 (Correlations, Weights)'!$AB$30+BP21*'Table 6 (Correlations, Weights)'!$AB$31+BP26*'Table 6 (Correlations, Weights)'!$AB$32</f>
        <v>7.0701004998465677</v>
      </c>
      <c r="BQ37" s="176">
        <f>BQ11*'Table 6 (Correlations, Weights)'!$AB$29+BQ16*'Table 6 (Correlations, Weights)'!$AB$30+BQ21*'Table 6 (Correlations, Weights)'!$AB$31+BQ26*'Table 6 (Correlations, Weights)'!$AB$32</f>
        <v>8.6782317017484409</v>
      </c>
      <c r="BR37" s="176">
        <f>BR11*'Table 6 (Correlations, Weights)'!$AB$29+BR16*'Table 6 (Correlations, Weights)'!$AB$30+BR21*'Table 6 (Correlations, Weights)'!$AB$31+BR26*'Table 6 (Correlations, Weights)'!$AB$32</f>
        <v>8.5229060213045997</v>
      </c>
      <c r="BS37" s="176">
        <f>BS11*'Table 6 (Correlations, Weights)'!$AB$29+BS16*'Table 6 (Correlations, Weights)'!$AB$30+BS21*'Table 6 (Correlations, Weights)'!$AB$31+BS26*'Table 6 (Correlations, Weights)'!$AB$32</f>
        <v>9.4712825266336722</v>
      </c>
      <c r="BT37" s="176">
        <f>BT11*'Table 6 (Correlations, Weights)'!$AB$29+BT16*'Table 6 (Correlations, Weights)'!$AB$30+BT21*'Table 6 (Correlations, Weights)'!$AB$31+BT26*'Table 6 (Correlations, Weights)'!$AB$32</f>
        <v>9.9494757760652277</v>
      </c>
      <c r="BU37" s="176">
        <f>BU11*'Table 6 (Correlations, Weights)'!$AB$29+BU16*'Table 6 (Correlations, Weights)'!$AB$30+BU21*'Table 6 (Correlations, Weights)'!$AB$31+BU26*'Table 6 (Correlations, Weights)'!$AB$32</f>
        <v>10.780059384710702</v>
      </c>
      <c r="BV37" s="176">
        <f>BV11*'Table 6 (Correlations, Weights)'!$AB$29+BV16*'Table 6 (Correlations, Weights)'!$AB$30+BV21*'Table 6 (Correlations, Weights)'!$AB$31+BV26*'Table 6 (Correlations, Weights)'!$AB$32</f>
        <v>13.580938833407952</v>
      </c>
      <c r="BW37" s="176">
        <f>BW11*'Table 6 (Correlations, Weights)'!$AB$29+BW16*'Table 6 (Correlations, Weights)'!$AB$30+BW21*'Table 6 (Correlations, Weights)'!$AB$31+BW26*'Table 6 (Correlations, Weights)'!$AB$32</f>
        <v>15.709570624301726</v>
      </c>
      <c r="BX37" s="176">
        <f>BX11*'Table 6 (Correlations, Weights)'!$AB$29+BX16*'Table 6 (Correlations, Weights)'!$AB$30+BX21*'Table 6 (Correlations, Weights)'!$AB$31+BX26*'Table 6 (Correlations, Weights)'!$AB$32</f>
        <v>16.845488785723212</v>
      </c>
      <c r="BY37" s="176">
        <f>BY11*'Table 6 (Correlations, Weights)'!$AB$29+BY16*'Table 6 (Correlations, Weights)'!$AB$30+BY21*'Table 6 (Correlations, Weights)'!$AB$31+BY26*'Table 6 (Correlations, Weights)'!$AB$32</f>
        <v>15.358115958383237</v>
      </c>
      <c r="BZ37" s="176">
        <f>BZ11*'Table 6 (Correlations, Weights)'!$AB$29+BZ16*'Table 6 (Correlations, Weights)'!$AB$30+BZ21*'Table 6 (Correlations, Weights)'!$AB$31+BZ26*'Table 6 (Correlations, Weights)'!$AB$32</f>
        <v>12.582775296707629</v>
      </c>
      <c r="CA37" s="176">
        <f>CA11*'Table 6 (Correlations, Weights)'!$AB$29+CA16*'Table 6 (Correlations, Weights)'!$AB$30+CA21*'Table 6 (Correlations, Weights)'!$AB$31+CA26*'Table 6 (Correlations, Weights)'!$AB$32</f>
        <v>9.4687830712754195</v>
      </c>
      <c r="CB37" s="176">
        <f>CB11*'Table 6 (Correlations, Weights)'!$AB$29+CB16*'Table 6 (Correlations, Weights)'!$AB$30+CB21*'Table 6 (Correlations, Weights)'!$AB$31+CB26*'Table 6 (Correlations, Weights)'!$AB$32</f>
        <v>8.6097691424628522</v>
      </c>
      <c r="CC37" s="176">
        <f>CC11*'Table 6 (Correlations, Weights)'!$AB$29+CC16*'Table 6 (Correlations, Weights)'!$AB$30+CC21*'Table 6 (Correlations, Weights)'!$AB$31+CC26*'Table 6 (Correlations, Weights)'!$AB$32</f>
        <v>9.414445198106316</v>
      </c>
      <c r="CD37" s="176">
        <f>CD11*'Table 6 (Correlations, Weights)'!$AB$29+CD16*'Table 6 (Correlations, Weights)'!$AB$30+CD21*'Table 6 (Correlations, Weights)'!$AB$31+CD26*'Table 6 (Correlations, Weights)'!$AB$32</f>
        <v>10.122703655693893</v>
      </c>
      <c r="CE37" s="176">
        <f>CE11*'Table 6 (Correlations, Weights)'!$AB$29+CE16*'Table 6 (Correlations, Weights)'!$AB$30+CE21*'Table 6 (Correlations, Weights)'!$AB$31+CE26*'Table 6 (Correlations, Weights)'!$AB$32</f>
        <v>10.162462682713766</v>
      </c>
      <c r="CF37" s="176">
        <f>CF11*'Table 6 (Correlations, Weights)'!$AB$29+CF16*'Table 6 (Correlations, Weights)'!$AB$30+CF21*'Table 6 (Correlations, Weights)'!$AB$31+CF26*'Table 6 (Correlations, Weights)'!$AB$32</f>
        <v>5.8707601574323984</v>
      </c>
      <c r="CG37" s="176">
        <f>CG11*'Table 6 (Correlations, Weights)'!$AB$29+CG16*'Table 6 (Correlations, Weights)'!$AB$30+CG21*'Table 6 (Correlations, Weights)'!$AB$31+CG26*'Table 6 (Correlations, Weights)'!$AB$32</f>
        <v>-0.57065064961776357</v>
      </c>
      <c r="CH37" s="176">
        <f t="shared" si="0"/>
        <v>-4.1861684504638887</v>
      </c>
      <c r="CI37" s="176">
        <f t="shared" si="0"/>
        <v>-9.0261580349174029</v>
      </c>
      <c r="CJ37" s="176">
        <f t="shared" si="0"/>
        <v>-10.235648538120897</v>
      </c>
      <c r="CK37" s="176">
        <f t="shared" si="0"/>
        <v>-10.92138831955404</v>
      </c>
      <c r="CL37" s="176">
        <f t="shared" si="0"/>
        <v>-12.374205675669124</v>
      </c>
      <c r="CM37" s="176">
        <f t="shared" si="0"/>
        <v>-14.526958676878696</v>
      </c>
      <c r="CN37" s="176">
        <f t="shared" si="0"/>
        <v>-17.448155362805146</v>
      </c>
      <c r="CO37" s="176">
        <f t="shared" si="0"/>
        <v>-19.535331510952428</v>
      </c>
      <c r="CP37" s="176">
        <f t="shared" si="0"/>
        <v>-20.45430636702951</v>
      </c>
      <c r="CQ37" s="176">
        <f t="shared" si="0"/>
        <v>-19.259005066762899</v>
      </c>
      <c r="CR37" s="176">
        <f t="shared" si="0"/>
        <v>-14.918850066623779</v>
      </c>
      <c r="CS37" s="176">
        <f t="shared" si="0"/>
        <v>-8.2519400835979191</v>
      </c>
      <c r="CT37" s="176">
        <f t="shared" si="0"/>
        <v>-1.6791250880006308</v>
      </c>
      <c r="CU37" s="176">
        <f t="shared" si="0"/>
        <v>1.9042090485253484</v>
      </c>
      <c r="CV37" s="176">
        <f t="shared" si="0"/>
        <v>4.2246629210927544</v>
      </c>
      <c r="CW37" s="176">
        <f t="shared" si="0"/>
        <v>4.7289660352301759</v>
      </c>
      <c r="CX37" s="176">
        <f t="shared" si="0"/>
        <v>4.4391094621903608</v>
      </c>
      <c r="CY37" s="176">
        <f t="shared" si="0"/>
        <v>4.9284649732702617</v>
      </c>
      <c r="CZ37" s="176">
        <f t="shared" si="0"/>
        <v>4.0822445484115102</v>
      </c>
      <c r="DA37" s="176">
        <f t="shared" si="0"/>
        <v>4.0926895812118644</v>
      </c>
      <c r="DB37" s="176">
        <f t="shared" si="0"/>
        <v>2.928227952267874</v>
      </c>
      <c r="DC37" s="176">
        <f t="shared" si="0"/>
        <v>2.2381849797412823</v>
      </c>
      <c r="DD37" s="176">
        <f t="shared" si="0"/>
        <v>3.6667975470110434</v>
      </c>
      <c r="DE37" s="176">
        <f t="shared" si="0"/>
        <v>5.6403300982313063</v>
      </c>
      <c r="DF37" s="176">
        <f t="shared" si="0"/>
        <v>9.7507983307575152</v>
      </c>
      <c r="DG37" s="176">
        <f t="shared" si="0"/>
        <v>12.406361678030681</v>
      </c>
      <c r="DH37" s="176">
        <f t="shared" si="0"/>
        <v>13.987645477253814</v>
      </c>
      <c r="DI37" s="176">
        <f t="shared" si="0"/>
        <v>12.5645866692123</v>
      </c>
      <c r="DJ37" s="176">
        <f t="shared" si="0"/>
        <v>11.067100479528447</v>
      </c>
      <c r="DK37" s="176">
        <f t="shared" si="0"/>
        <v>10.689070679959304</v>
      </c>
      <c r="DL37" s="183">
        <f t="shared" si="0"/>
        <v>8.1839562034193865</v>
      </c>
      <c r="DM37" s="176">
        <f t="shared" si="0"/>
        <v>7.0698555452360177</v>
      </c>
      <c r="DN37" s="176">
        <f t="shared" si="0"/>
        <v>5.0230676035804507</v>
      </c>
      <c r="DO37" s="176">
        <f t="shared" si="0"/>
        <v>4.3540807989900578</v>
      </c>
      <c r="DP37" s="176">
        <f t="shared" si="0"/>
        <v>5.0956388487094824</v>
      </c>
      <c r="DQ37" s="176">
        <f t="shared" si="0"/>
        <v>6.2350444714671873</v>
      </c>
      <c r="DR37" s="176">
        <f t="shared" si="0"/>
        <v>7.901957128475936</v>
      </c>
      <c r="DS37" s="176">
        <f t="shared" si="0"/>
        <v>7.5903594927748319</v>
      </c>
      <c r="DT37" s="176">
        <f t="shared" si="0"/>
        <v>7.0003459187871435</v>
      </c>
      <c r="DU37" s="176">
        <f t="shared" si="0"/>
        <v>5.8771640098283875</v>
      </c>
      <c r="DV37" s="176">
        <f t="shared" si="0"/>
        <v>5.1581821807534736</v>
      </c>
      <c r="DW37" s="176">
        <f t="shared" si="0"/>
        <v>6.1974455559345056</v>
      </c>
      <c r="DX37" s="176">
        <f t="shared" ref="DX37:DX40" si="1">DX11*$F11+DX16*$F16+DX21*$F21+DX26*$F26+DX31*$F31</f>
        <v>7.0155959987332093</v>
      </c>
      <c r="DZ37" s="370">
        <f t="shared" ref="DZ37:DZ40" si="2">CORREL(AM5:DL5,AM37:DL37)</f>
        <v>0.80418010826426856</v>
      </c>
      <c r="EA37" s="371">
        <f>STDEV(AJ5:DL5)</f>
        <v>14.500858310482846</v>
      </c>
      <c r="EB37" s="372">
        <f>STDEV(AJ37:DL37)</f>
        <v>8.6136182479271497</v>
      </c>
    </row>
    <row r="38" spans="1:132" s="39" customFormat="1" x14ac:dyDescent="0.25">
      <c r="A38" s="429"/>
      <c r="B38" s="41" t="s">
        <v>163</v>
      </c>
      <c r="C38" s="173" t="s">
        <v>157</v>
      </c>
      <c r="D38" s="173" t="s">
        <v>196</v>
      </c>
      <c r="E38" s="173" t="s">
        <v>149</v>
      </c>
      <c r="F38" s="173"/>
      <c r="G38" s="173" t="s">
        <v>165</v>
      </c>
      <c r="H38" s="39" t="s">
        <v>167</v>
      </c>
      <c r="I38" s="39" t="s">
        <v>168</v>
      </c>
      <c r="J38" s="39">
        <v>16980</v>
      </c>
      <c r="K38" s="39" t="s">
        <v>169</v>
      </c>
      <c r="L38" s="43">
        <v>43298</v>
      </c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8"/>
      <c r="AE38" s="176">
        <f>AE12*'Table 6 (Correlations, Weights)'!$AB$29+AE17*'Table 6 (Correlations, Weights)'!$AB$30+AE22*'Table 6 (Correlations, Weights)'!$AB$31+AE27*'Table 6 (Correlations, Weights)'!$AB$32</f>
        <v>6.0269741166676116</v>
      </c>
      <c r="AF38" s="176">
        <f>AF12*'Table 6 (Correlations, Weights)'!$AB$29+AF17*'Table 6 (Correlations, Weights)'!$AB$30+AF22*'Table 6 (Correlations, Weights)'!$AB$31+AF27*'Table 6 (Correlations, Weights)'!$AB$32</f>
        <v>9.5612245698761829</v>
      </c>
      <c r="AG38" s="176">
        <f>AG12*'Table 6 (Correlations, Weights)'!$AB$29+AG17*'Table 6 (Correlations, Weights)'!$AB$30+AG22*'Table 6 (Correlations, Weights)'!$AB$31+AG27*'Table 6 (Correlations, Weights)'!$AB$32</f>
        <v>8.6617460774469137</v>
      </c>
      <c r="AH38" s="176">
        <f>AH12*'Table 6 (Correlations, Weights)'!$AB$29+AH17*'Table 6 (Correlations, Weights)'!$AB$30+AH22*'Table 6 (Correlations, Weights)'!$AB$31+AH27*'Table 6 (Correlations, Weights)'!$AB$32</f>
        <v>8.6250386297933463</v>
      </c>
      <c r="AI38" s="176">
        <f>AI12*'Table 6 (Correlations, Weights)'!$AB$29+AI17*'Table 6 (Correlations, Weights)'!$AB$30+AI22*'Table 6 (Correlations, Weights)'!$AB$31+AI27*'Table 6 (Correlations, Weights)'!$AB$32</f>
        <v>9.3330776012392072</v>
      </c>
      <c r="AJ38" s="324">
        <f>AJ12*'Table 6 (Correlations, Weights)'!$AB$29+AJ17*'Table 6 (Correlations, Weights)'!$AB$30+AJ22*'Table 6 (Correlations, Weights)'!$AB$31+AJ27*'Table 6 (Correlations, Weights)'!$AB$32</f>
        <v>8.7455791993995451</v>
      </c>
      <c r="AK38" s="176">
        <f>AK12*'Table 6 (Correlations, Weights)'!$AB$29+AK17*'Table 6 (Correlations, Weights)'!$AB$30+AK22*'Table 6 (Correlations, Weights)'!$AB$31+AK27*'Table 6 (Correlations, Weights)'!$AB$32</f>
        <v>8.9337562615718387</v>
      </c>
      <c r="AL38" s="176">
        <f>AL12*'Table 6 (Correlations, Weights)'!$AB$29+AL17*'Table 6 (Correlations, Weights)'!$AB$30+AL22*'Table 6 (Correlations, Weights)'!$AB$31+AL27*'Table 6 (Correlations, Weights)'!$AB$32</f>
        <v>7.2616951983498259</v>
      </c>
      <c r="AM38" s="176">
        <f>AM12*'Table 6 (Correlations, Weights)'!$AB$29+AM17*'Table 6 (Correlations, Weights)'!$AB$30+AM22*'Table 6 (Correlations, Weights)'!$AB$31+AM27*'Table 6 (Correlations, Weights)'!$AB$32</f>
        <v>4.5679884932325159</v>
      </c>
      <c r="AN38" s="176">
        <f>AN12*'Table 6 (Correlations, Weights)'!$AB$29+AN17*'Table 6 (Correlations, Weights)'!$AB$30+AN22*'Table 6 (Correlations, Weights)'!$AB$31+AN27*'Table 6 (Correlations, Weights)'!$AB$32</f>
        <v>2.1387390958692567</v>
      </c>
      <c r="AO38" s="176">
        <f>AO12*'Table 6 (Correlations, Weights)'!$AB$29+AO17*'Table 6 (Correlations, Weights)'!$AB$30+AO22*'Table 6 (Correlations, Weights)'!$AB$31+AO27*'Table 6 (Correlations, Weights)'!$AB$32</f>
        <v>-0.6777999124140095</v>
      </c>
      <c r="AP38" s="176">
        <f>AP12*'Table 6 (Correlations, Weights)'!$AB$29+AP17*'Table 6 (Correlations, Weights)'!$AB$30+AP22*'Table 6 (Correlations, Weights)'!$AB$31+AP27*'Table 6 (Correlations, Weights)'!$AB$32</f>
        <v>-0.49591908880067259</v>
      </c>
      <c r="AQ38" s="176">
        <f>AQ12*'Table 6 (Correlations, Weights)'!$AB$29+AQ17*'Table 6 (Correlations, Weights)'!$AB$30+AQ22*'Table 6 (Correlations, Weights)'!$AB$31+AQ27*'Table 6 (Correlations, Weights)'!$AB$32</f>
        <v>0.89628232899087124</v>
      </c>
      <c r="AR38" s="176">
        <f>AR12*'Table 6 (Correlations, Weights)'!$AB$29+AR17*'Table 6 (Correlations, Weights)'!$AB$30+AR22*'Table 6 (Correlations, Weights)'!$AB$31+AR27*'Table 6 (Correlations, Weights)'!$AB$32</f>
        <v>2.1497311187134995</v>
      </c>
      <c r="AS38" s="176">
        <f>AS12*'Table 6 (Correlations, Weights)'!$AB$29+AS17*'Table 6 (Correlations, Weights)'!$AB$30+AS22*'Table 6 (Correlations, Weights)'!$AB$31+AS27*'Table 6 (Correlations, Weights)'!$AB$32</f>
        <v>4.2075793861817292</v>
      </c>
      <c r="AT38" s="176">
        <f>AT12*'Table 6 (Correlations, Weights)'!$AB$29+AT17*'Table 6 (Correlations, Weights)'!$AB$30+AT22*'Table 6 (Correlations, Weights)'!$AB$31+AT27*'Table 6 (Correlations, Weights)'!$AB$32</f>
        <v>5.0604449678439796</v>
      </c>
      <c r="AU38" s="176">
        <f>AU12*'Table 6 (Correlations, Weights)'!$AB$29+AU17*'Table 6 (Correlations, Weights)'!$AB$30+AU22*'Table 6 (Correlations, Weights)'!$AB$31+AU27*'Table 6 (Correlations, Weights)'!$AB$32</f>
        <v>4.5709173923954349</v>
      </c>
      <c r="AV38" s="176">
        <f>AV12*'Table 6 (Correlations, Weights)'!$AB$29+AV17*'Table 6 (Correlations, Weights)'!$AB$30+AV22*'Table 6 (Correlations, Weights)'!$AB$31+AV27*'Table 6 (Correlations, Weights)'!$AB$32</f>
        <v>4.5318526005957178</v>
      </c>
      <c r="AW38" s="176">
        <f>AW12*'Table 6 (Correlations, Weights)'!$AB$29+AW17*'Table 6 (Correlations, Weights)'!$AB$30+AW22*'Table 6 (Correlations, Weights)'!$AB$31+AW27*'Table 6 (Correlations, Weights)'!$AB$32</f>
        <v>4.0164421071789969</v>
      </c>
      <c r="AX38" s="176">
        <f>AX12*'Table 6 (Correlations, Weights)'!$AB$29+AX17*'Table 6 (Correlations, Weights)'!$AB$30+AX22*'Table 6 (Correlations, Weights)'!$AB$31+AX27*'Table 6 (Correlations, Weights)'!$AB$32</f>
        <v>3.7246426966245698</v>
      </c>
      <c r="AY38" s="176">
        <f>AY12*'Table 6 (Correlations, Weights)'!$AB$29+AY17*'Table 6 (Correlations, Weights)'!$AB$30+AY22*'Table 6 (Correlations, Weights)'!$AB$31+AY27*'Table 6 (Correlations, Weights)'!$AB$32</f>
        <v>4.5791774090399997</v>
      </c>
      <c r="AZ38" s="176">
        <f>AZ12*'Table 6 (Correlations, Weights)'!$AB$29+AZ17*'Table 6 (Correlations, Weights)'!$AB$30+AZ22*'Table 6 (Correlations, Weights)'!$AB$31+AZ27*'Table 6 (Correlations, Weights)'!$AB$32</f>
        <v>5.0042279368029989</v>
      </c>
      <c r="BA38" s="176">
        <f>BA12*'Table 6 (Correlations, Weights)'!$AB$29+BA17*'Table 6 (Correlations, Weights)'!$AB$30+BA22*'Table 6 (Correlations, Weights)'!$AB$31+BA27*'Table 6 (Correlations, Weights)'!$AB$32</f>
        <v>6.9440413425380765</v>
      </c>
      <c r="BB38" s="176">
        <f>BB12*'Table 6 (Correlations, Weights)'!$AB$29+BB17*'Table 6 (Correlations, Weights)'!$AB$30+BB22*'Table 6 (Correlations, Weights)'!$AB$31+BB27*'Table 6 (Correlations, Weights)'!$AB$32</f>
        <v>7.8442231942008744</v>
      </c>
      <c r="BC38" s="176">
        <f>BC12*'Table 6 (Correlations, Weights)'!$AB$29+BC17*'Table 6 (Correlations, Weights)'!$AB$30+BC22*'Table 6 (Correlations, Weights)'!$AB$31+BC27*'Table 6 (Correlations, Weights)'!$AB$32</f>
        <v>7.3573145348076192</v>
      </c>
      <c r="BD38" s="176">
        <f>BD12*'Table 6 (Correlations, Weights)'!$AB$29+BD17*'Table 6 (Correlations, Weights)'!$AB$30+BD22*'Table 6 (Correlations, Weights)'!$AB$31+BD27*'Table 6 (Correlations, Weights)'!$AB$32</f>
        <v>8.5163812679049471</v>
      </c>
      <c r="BE38" s="176">
        <f>BE12*'Table 6 (Correlations, Weights)'!$AB$29+BE17*'Table 6 (Correlations, Weights)'!$AB$30+BE22*'Table 6 (Correlations, Weights)'!$AB$31+BE27*'Table 6 (Correlations, Weights)'!$AB$32</f>
        <v>8.529100731541865</v>
      </c>
      <c r="BF38" s="176">
        <f>BF12*'Table 6 (Correlations, Weights)'!$AB$29+BF17*'Table 6 (Correlations, Weights)'!$AB$30+BF22*'Table 6 (Correlations, Weights)'!$AB$31+BF27*'Table 6 (Correlations, Weights)'!$AB$32</f>
        <v>7.6042267233538698</v>
      </c>
      <c r="BG38" s="176">
        <f>BG12*'Table 6 (Correlations, Weights)'!$AB$29+BG17*'Table 6 (Correlations, Weights)'!$AB$30+BG22*'Table 6 (Correlations, Weights)'!$AB$31+BG27*'Table 6 (Correlations, Weights)'!$AB$32</f>
        <v>8.0044587010596491</v>
      </c>
      <c r="BH38" s="176">
        <f>BH12*'Table 6 (Correlations, Weights)'!$AB$29+BH17*'Table 6 (Correlations, Weights)'!$AB$30+BH22*'Table 6 (Correlations, Weights)'!$AB$31+BH27*'Table 6 (Correlations, Weights)'!$AB$32</f>
        <v>5.7701959404184748</v>
      </c>
      <c r="BI38" s="176">
        <f>BI12*'Table 6 (Correlations, Weights)'!$AB$29+BI17*'Table 6 (Correlations, Weights)'!$AB$30+BI22*'Table 6 (Correlations, Weights)'!$AB$31+BI27*'Table 6 (Correlations, Weights)'!$AB$32</f>
        <v>3.0610191677680967</v>
      </c>
      <c r="BJ38" s="176">
        <f>BJ12*'Table 6 (Correlations, Weights)'!$AB$29+BJ17*'Table 6 (Correlations, Weights)'!$AB$30+BJ22*'Table 6 (Correlations, Weights)'!$AB$31+BJ27*'Table 6 (Correlations, Weights)'!$AB$32</f>
        <v>3.6008517797498145</v>
      </c>
      <c r="BK38" s="176">
        <f>BK12*'Table 6 (Correlations, Weights)'!$AB$29+BK17*'Table 6 (Correlations, Weights)'!$AB$30+BK22*'Table 6 (Correlations, Weights)'!$AB$31+BK27*'Table 6 (Correlations, Weights)'!$AB$32</f>
        <v>3.8418464259803171</v>
      </c>
      <c r="BL38" s="176">
        <f>BL12*'Table 6 (Correlations, Weights)'!$AB$29+BL17*'Table 6 (Correlations, Weights)'!$AB$30+BL22*'Table 6 (Correlations, Weights)'!$AB$31+BL27*'Table 6 (Correlations, Weights)'!$AB$32</f>
        <v>5.4113087748487771</v>
      </c>
      <c r="BM38" s="176">
        <f>BM12*'Table 6 (Correlations, Weights)'!$AB$29+BM17*'Table 6 (Correlations, Weights)'!$AB$30+BM22*'Table 6 (Correlations, Weights)'!$AB$31+BM27*'Table 6 (Correlations, Weights)'!$AB$32</f>
        <v>7.0447602052808067</v>
      </c>
      <c r="BN38" s="176">
        <f>BN12*'Table 6 (Correlations, Weights)'!$AB$29+BN17*'Table 6 (Correlations, Weights)'!$AB$30+BN22*'Table 6 (Correlations, Weights)'!$AB$31+BN27*'Table 6 (Correlations, Weights)'!$AB$32</f>
        <v>6.7261098852157968</v>
      </c>
      <c r="BO38" s="176">
        <f>BO12*'Table 6 (Correlations, Weights)'!$AB$29+BO17*'Table 6 (Correlations, Weights)'!$AB$30+BO22*'Table 6 (Correlations, Weights)'!$AB$31+BO27*'Table 6 (Correlations, Weights)'!$AB$32</f>
        <v>5.9676722889535796</v>
      </c>
      <c r="BP38" s="176">
        <f>BP12*'Table 6 (Correlations, Weights)'!$AB$29+BP17*'Table 6 (Correlations, Weights)'!$AB$30+BP22*'Table 6 (Correlations, Weights)'!$AB$31+BP27*'Table 6 (Correlations, Weights)'!$AB$32</f>
        <v>5.238276292471908</v>
      </c>
      <c r="BQ38" s="176">
        <f>BQ12*'Table 6 (Correlations, Weights)'!$AB$29+BQ17*'Table 6 (Correlations, Weights)'!$AB$30+BQ22*'Table 6 (Correlations, Weights)'!$AB$31+BQ27*'Table 6 (Correlations, Weights)'!$AB$32</f>
        <v>5.1885543821607385</v>
      </c>
      <c r="BR38" s="176">
        <f>BR12*'Table 6 (Correlations, Weights)'!$AB$29+BR17*'Table 6 (Correlations, Weights)'!$AB$30+BR22*'Table 6 (Correlations, Weights)'!$AB$31+BR27*'Table 6 (Correlations, Weights)'!$AB$32</f>
        <v>5.1230283418718505</v>
      </c>
      <c r="BS38" s="176">
        <f>BS12*'Table 6 (Correlations, Weights)'!$AB$29+BS17*'Table 6 (Correlations, Weights)'!$AB$30+BS22*'Table 6 (Correlations, Weights)'!$AB$31+BS27*'Table 6 (Correlations, Weights)'!$AB$32</f>
        <v>5.7677954147585666</v>
      </c>
      <c r="BT38" s="176">
        <f>BT12*'Table 6 (Correlations, Weights)'!$AB$29+BT17*'Table 6 (Correlations, Weights)'!$AB$30+BT22*'Table 6 (Correlations, Weights)'!$AB$31+BT27*'Table 6 (Correlations, Weights)'!$AB$32</f>
        <v>7.4611498183333973</v>
      </c>
      <c r="BU38" s="176">
        <f>BU12*'Table 6 (Correlations, Weights)'!$AB$29+BU17*'Table 6 (Correlations, Weights)'!$AB$30+BU22*'Table 6 (Correlations, Weights)'!$AB$31+BU27*'Table 6 (Correlations, Weights)'!$AB$32</f>
        <v>8.4432877121977885</v>
      </c>
      <c r="BV38" s="176">
        <f>BV12*'Table 6 (Correlations, Weights)'!$AB$29+BV17*'Table 6 (Correlations, Weights)'!$AB$30+BV22*'Table 6 (Correlations, Weights)'!$AB$31+BV27*'Table 6 (Correlations, Weights)'!$AB$32</f>
        <v>8.771488176093559</v>
      </c>
      <c r="BW38" s="176">
        <f>BW12*'Table 6 (Correlations, Weights)'!$AB$29+BW17*'Table 6 (Correlations, Weights)'!$AB$30+BW22*'Table 6 (Correlations, Weights)'!$AB$31+BW27*'Table 6 (Correlations, Weights)'!$AB$32</f>
        <v>8.5771119571181487</v>
      </c>
      <c r="BX38" s="176">
        <f>BX12*'Table 6 (Correlations, Weights)'!$AB$29+BX17*'Table 6 (Correlations, Weights)'!$AB$30+BX22*'Table 6 (Correlations, Weights)'!$AB$31+BX27*'Table 6 (Correlations, Weights)'!$AB$32</f>
        <v>7.0770560505636428</v>
      </c>
      <c r="BY38" s="176">
        <f>BY12*'Table 6 (Correlations, Weights)'!$AB$29+BY17*'Table 6 (Correlations, Weights)'!$AB$30+BY22*'Table 6 (Correlations, Weights)'!$AB$31+BY27*'Table 6 (Correlations, Weights)'!$AB$32</f>
        <v>5.527081402688709</v>
      </c>
      <c r="BZ38" s="176">
        <f>BZ12*'Table 6 (Correlations, Weights)'!$AB$29+BZ17*'Table 6 (Correlations, Weights)'!$AB$30+BZ22*'Table 6 (Correlations, Weights)'!$AB$31+BZ27*'Table 6 (Correlations, Weights)'!$AB$32</f>
        <v>5.8773253113008765</v>
      </c>
      <c r="CA38" s="176">
        <f>CA12*'Table 6 (Correlations, Weights)'!$AB$29+CA17*'Table 6 (Correlations, Weights)'!$AB$30+CA22*'Table 6 (Correlations, Weights)'!$AB$31+CA27*'Table 6 (Correlations, Weights)'!$AB$32</f>
        <v>6.2425413940413179</v>
      </c>
      <c r="CB38" s="176">
        <f>CB12*'Table 6 (Correlations, Weights)'!$AB$29+CB17*'Table 6 (Correlations, Weights)'!$AB$30+CB22*'Table 6 (Correlations, Weights)'!$AB$31+CB27*'Table 6 (Correlations, Weights)'!$AB$32</f>
        <v>7.6456749088442013</v>
      </c>
      <c r="CC38" s="176">
        <f>CC12*'Table 6 (Correlations, Weights)'!$AB$29+CC17*'Table 6 (Correlations, Weights)'!$AB$30+CC22*'Table 6 (Correlations, Weights)'!$AB$31+CC27*'Table 6 (Correlations, Weights)'!$AB$32</f>
        <v>9.044241424499198</v>
      </c>
      <c r="CD38" s="176">
        <f>CD12*'Table 6 (Correlations, Weights)'!$AB$29+CD17*'Table 6 (Correlations, Weights)'!$AB$30+CD22*'Table 6 (Correlations, Weights)'!$AB$31+CD27*'Table 6 (Correlations, Weights)'!$AB$32</f>
        <v>7.8836175343412247</v>
      </c>
      <c r="CE38" s="176">
        <f>CE12*'Table 6 (Correlations, Weights)'!$AB$29+CE17*'Table 6 (Correlations, Weights)'!$AB$30+CE22*'Table 6 (Correlations, Weights)'!$AB$31+CE27*'Table 6 (Correlations, Weights)'!$AB$32</f>
        <v>6.1575319862021187</v>
      </c>
      <c r="CF38" s="176">
        <f>CF12*'Table 6 (Correlations, Weights)'!$AB$29+CF17*'Table 6 (Correlations, Weights)'!$AB$30+CF22*'Table 6 (Correlations, Weights)'!$AB$31+CF27*'Table 6 (Correlations, Weights)'!$AB$32</f>
        <v>2.0311297466195044</v>
      </c>
      <c r="CG38" s="176">
        <f>CG12*'Table 6 (Correlations, Weights)'!$AB$29+CG17*'Table 6 (Correlations, Weights)'!$AB$30+CG22*'Table 6 (Correlations, Weights)'!$AB$31+CG27*'Table 6 (Correlations, Weights)'!$AB$32</f>
        <v>-2.0020279530757863</v>
      </c>
      <c r="CH38" s="176">
        <f t="shared" si="0"/>
        <v>-3.6837284961741092</v>
      </c>
      <c r="CI38" s="176">
        <f t="shared" si="0"/>
        <v>-4.7543714080105675</v>
      </c>
      <c r="CJ38" s="176">
        <f t="shared" si="0"/>
        <v>-6.0770816603868125</v>
      </c>
      <c r="CK38" s="176">
        <f t="shared" si="0"/>
        <v>-6.424220902247967</v>
      </c>
      <c r="CL38" s="176">
        <f t="shared" si="0"/>
        <v>-6.6709677085852608</v>
      </c>
      <c r="CM38" s="176">
        <f t="shared" si="0"/>
        <v>-8.5768740955048681</v>
      </c>
      <c r="CN38" s="176">
        <f t="shared" si="0"/>
        <v>-11.781816696421362</v>
      </c>
      <c r="CO38" s="176">
        <f t="shared" si="0"/>
        <v>-15.346932904651174</v>
      </c>
      <c r="CP38" s="176">
        <f t="shared" si="0"/>
        <v>-18.364897698166477</v>
      </c>
      <c r="CQ38" s="176">
        <f t="shared" si="0"/>
        <v>-19.967666650894717</v>
      </c>
      <c r="CR38" s="176">
        <f t="shared" si="0"/>
        <v>-19.52228852856565</v>
      </c>
      <c r="CS38" s="176">
        <f t="shared" si="0"/>
        <v>-17.06216730785599</v>
      </c>
      <c r="CT38" s="176">
        <f t="shared" si="0"/>
        <v>-12.17283863690686</v>
      </c>
      <c r="CU38" s="176">
        <f t="shared" si="0"/>
        <v>-7.0288614879338818</v>
      </c>
      <c r="CV38" s="176">
        <f t="shared" si="0"/>
        <v>-0.97573990662031951</v>
      </c>
      <c r="CW38" s="176">
        <f t="shared" si="0"/>
        <v>1.8728056784628027</v>
      </c>
      <c r="CX38" s="176">
        <f t="shared" si="0"/>
        <v>1.67344402689602</v>
      </c>
      <c r="CY38" s="176">
        <f t="shared" si="0"/>
        <v>0.31720366285005841</v>
      </c>
      <c r="CZ38" s="176">
        <f t="shared" si="0"/>
        <v>-2.980154435282091</v>
      </c>
      <c r="DA38" s="176">
        <f t="shared" si="0"/>
        <v>-1.2259873003424415</v>
      </c>
      <c r="DB38" s="176">
        <f t="shared" si="0"/>
        <v>-0.26533299493012252</v>
      </c>
      <c r="DC38" s="176">
        <f t="shared" si="0"/>
        <v>2.5413117566528776</v>
      </c>
      <c r="DD38" s="176">
        <f t="shared" si="0"/>
        <v>7.4659573195494371</v>
      </c>
      <c r="DE38" s="176">
        <f t="shared" si="0"/>
        <v>7.7133866785388943</v>
      </c>
      <c r="DF38" s="176">
        <f t="shared" si="0"/>
        <v>10.271745243419637</v>
      </c>
      <c r="DG38" s="176">
        <f t="shared" si="0"/>
        <v>11.472293427380503</v>
      </c>
      <c r="DH38" s="176">
        <f t="shared" si="0"/>
        <v>10.915315382678951</v>
      </c>
      <c r="DI38" s="176">
        <f t="shared" si="0"/>
        <v>10.865356225731295</v>
      </c>
      <c r="DJ38" s="176">
        <f t="shared" si="0"/>
        <v>9.7448799164634625</v>
      </c>
      <c r="DK38" s="176">
        <f t="shared" si="0"/>
        <v>9.7671152488208985</v>
      </c>
      <c r="DL38" s="183">
        <f t="shared" si="0"/>
        <v>9.4977747483196495</v>
      </c>
      <c r="DM38" s="176">
        <f t="shared" si="0"/>
        <v>9.5639122197204713</v>
      </c>
      <c r="DN38" s="176">
        <f t="shared" si="0"/>
        <v>10.000385383835919</v>
      </c>
      <c r="DO38" s="176">
        <f t="shared" si="0"/>
        <v>7.4027408335635272</v>
      </c>
      <c r="DP38" s="176">
        <f t="shared" si="0"/>
        <v>5.5843950013216261</v>
      </c>
      <c r="DQ38" s="176">
        <f t="shared" si="0"/>
        <v>3.9995892031326781</v>
      </c>
      <c r="DR38" s="176">
        <f t="shared" si="0"/>
        <v>3.9920960486005259</v>
      </c>
      <c r="DS38" s="176">
        <f t="shared" si="0"/>
        <v>4.8787171191500143</v>
      </c>
      <c r="DT38" s="176">
        <f t="shared" si="0"/>
        <v>5.7396911152177648</v>
      </c>
      <c r="DU38" s="176">
        <f t="shared" si="0"/>
        <v>6.9371118183338067</v>
      </c>
      <c r="DV38" s="176">
        <f t="shared" si="0"/>
        <v>6.662050415589297</v>
      </c>
      <c r="DW38" s="176">
        <f t="shared" si="0"/>
        <v>7.2189729444968425</v>
      </c>
      <c r="DX38" s="176">
        <f>DX12*$F12+DX17*$F17+DX22*$F22+DX27*$F27+DX32*$F32</f>
        <v>7.8356407222411111</v>
      </c>
      <c r="DZ38" s="370">
        <f t="shared" si="2"/>
        <v>0.62276107773740497</v>
      </c>
      <c r="EA38" s="371">
        <f>STDEV(AJ6:DL6)</f>
        <v>9.2703174525977392</v>
      </c>
      <c r="EB38" s="372">
        <f>STDEV(AJ38:DL38)</f>
        <v>7.4463560423166264</v>
      </c>
    </row>
    <row r="39" spans="1:132" s="39" customFormat="1" x14ac:dyDescent="0.25">
      <c r="A39" s="429"/>
      <c r="B39" s="41" t="s">
        <v>163</v>
      </c>
      <c r="C39" s="173" t="s">
        <v>158</v>
      </c>
      <c r="D39" s="173" t="s">
        <v>196</v>
      </c>
      <c r="E39" s="173" t="s">
        <v>149</v>
      </c>
      <c r="F39" s="173"/>
      <c r="G39" s="173" t="s">
        <v>165</v>
      </c>
      <c r="H39" s="39" t="s">
        <v>167</v>
      </c>
      <c r="I39" s="39" t="s">
        <v>168</v>
      </c>
      <c r="J39" s="39">
        <v>37980</v>
      </c>
      <c r="K39" s="39" t="s">
        <v>169</v>
      </c>
      <c r="L39" s="43">
        <v>43298</v>
      </c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8"/>
      <c r="AE39" s="176">
        <f>AE13*'Table 6 (Correlations, Weights)'!$AB$29+AE18*'Table 6 (Correlations, Weights)'!$AB$30+AE23*'Table 6 (Correlations, Weights)'!$AB$31+AE28*'Table 6 (Correlations, Weights)'!$AB$32</f>
        <v>3.5776128633508817</v>
      </c>
      <c r="AF39" s="176">
        <f>AF13*'Table 6 (Correlations, Weights)'!$AB$29+AF18*'Table 6 (Correlations, Weights)'!$AB$30+AF23*'Table 6 (Correlations, Weights)'!$AB$31+AF28*'Table 6 (Correlations, Weights)'!$AB$32</f>
        <v>6.9797094471416505</v>
      </c>
      <c r="AG39" s="176">
        <f>AG13*'Table 6 (Correlations, Weights)'!$AB$29+AG18*'Table 6 (Correlations, Weights)'!$AB$30+AG23*'Table 6 (Correlations, Weights)'!$AB$31+AG28*'Table 6 (Correlations, Weights)'!$AB$32</f>
        <v>8.6979402000058457</v>
      </c>
      <c r="AH39" s="176">
        <f>AH13*'Table 6 (Correlations, Weights)'!$AB$29+AH18*'Table 6 (Correlations, Weights)'!$AB$30+AH23*'Table 6 (Correlations, Weights)'!$AB$31+AH28*'Table 6 (Correlations, Weights)'!$AB$32</f>
        <v>9.4543430056387532</v>
      </c>
      <c r="AI39" s="176">
        <f>AI13*'Table 6 (Correlations, Weights)'!$AB$29+AI18*'Table 6 (Correlations, Weights)'!$AB$30+AI23*'Table 6 (Correlations, Weights)'!$AB$31+AI28*'Table 6 (Correlations, Weights)'!$AB$32</f>
        <v>9.1083783582965978</v>
      </c>
      <c r="AJ39" s="324">
        <f>AJ13*'Table 6 (Correlations, Weights)'!$AB$29+AJ18*'Table 6 (Correlations, Weights)'!$AB$30+AJ23*'Table 6 (Correlations, Weights)'!$AB$31+AJ28*'Table 6 (Correlations, Weights)'!$AB$32</f>
        <v>7.1174725278252726</v>
      </c>
      <c r="AK39" s="176">
        <f>AK13*'Table 6 (Correlations, Weights)'!$AB$29+AK18*'Table 6 (Correlations, Weights)'!$AB$30+AK23*'Table 6 (Correlations, Weights)'!$AB$31+AK28*'Table 6 (Correlations, Weights)'!$AB$32</f>
        <v>6.4373957149327454</v>
      </c>
      <c r="AL39" s="176">
        <f>AL13*'Table 6 (Correlations, Weights)'!$AB$29+AL18*'Table 6 (Correlations, Weights)'!$AB$30+AL23*'Table 6 (Correlations, Weights)'!$AB$31+AL28*'Table 6 (Correlations, Weights)'!$AB$32</f>
        <v>5.709763572734369</v>
      </c>
      <c r="AM39" s="176">
        <f>AM13*'Table 6 (Correlations, Weights)'!$AB$29+AM18*'Table 6 (Correlations, Weights)'!$AB$30+AM23*'Table 6 (Correlations, Weights)'!$AB$31+AM28*'Table 6 (Correlations, Weights)'!$AB$32</f>
        <v>2.912718233200895</v>
      </c>
      <c r="AN39" s="176">
        <f>AN13*'Table 6 (Correlations, Weights)'!$AB$29+AN18*'Table 6 (Correlations, Weights)'!$AB$30+AN23*'Table 6 (Correlations, Weights)'!$AB$31+AN28*'Table 6 (Correlations, Weights)'!$AB$32</f>
        <v>1.1357296831973478</v>
      </c>
      <c r="AO39" s="176">
        <f>AO13*'Table 6 (Correlations, Weights)'!$AB$29+AO18*'Table 6 (Correlations, Weights)'!$AB$30+AO23*'Table 6 (Correlations, Weights)'!$AB$31+AO28*'Table 6 (Correlations, Weights)'!$AB$32</f>
        <v>-1.2173612422074751</v>
      </c>
      <c r="AP39" s="176">
        <f>AP13*'Table 6 (Correlations, Weights)'!$AB$29+AP18*'Table 6 (Correlations, Weights)'!$AB$30+AP23*'Table 6 (Correlations, Weights)'!$AB$31+AP28*'Table 6 (Correlations, Weights)'!$AB$32</f>
        <v>-1.6643506733764062</v>
      </c>
      <c r="AQ39" s="176">
        <f>AQ13*'Table 6 (Correlations, Weights)'!$AB$29+AQ18*'Table 6 (Correlations, Weights)'!$AB$30+AQ23*'Table 6 (Correlations, Weights)'!$AB$31+AQ28*'Table 6 (Correlations, Weights)'!$AB$32</f>
        <v>0.81699344701969712</v>
      </c>
      <c r="AR39" s="176">
        <f>AR13*'Table 6 (Correlations, Weights)'!$AB$29+AR18*'Table 6 (Correlations, Weights)'!$AB$30+AR23*'Table 6 (Correlations, Weights)'!$AB$31+AR28*'Table 6 (Correlations, Weights)'!$AB$32</f>
        <v>3.3119934062165433</v>
      </c>
      <c r="AS39" s="176">
        <f>AS13*'Table 6 (Correlations, Weights)'!$AB$29+AS18*'Table 6 (Correlations, Weights)'!$AB$30+AS23*'Table 6 (Correlations, Weights)'!$AB$31+AS28*'Table 6 (Correlations, Weights)'!$AB$32</f>
        <v>6.2018690227135203</v>
      </c>
      <c r="AT39" s="176">
        <f>AT13*'Table 6 (Correlations, Weights)'!$AB$29+AT18*'Table 6 (Correlations, Weights)'!$AB$30+AT23*'Table 6 (Correlations, Weights)'!$AB$31+AT28*'Table 6 (Correlations, Weights)'!$AB$32</f>
        <v>8.3404532930826196</v>
      </c>
      <c r="AU39" s="176">
        <f>AU13*'Table 6 (Correlations, Weights)'!$AB$29+AU18*'Table 6 (Correlations, Weights)'!$AB$30+AU23*'Table 6 (Correlations, Weights)'!$AB$31+AU28*'Table 6 (Correlations, Weights)'!$AB$32</f>
        <v>5.3971193984913439</v>
      </c>
      <c r="AV39" s="176">
        <f>AV13*'Table 6 (Correlations, Weights)'!$AB$29+AV18*'Table 6 (Correlations, Weights)'!$AB$30+AV23*'Table 6 (Correlations, Weights)'!$AB$31+AV28*'Table 6 (Correlations, Weights)'!$AB$32</f>
        <v>3.4937257496124641</v>
      </c>
      <c r="AW39" s="176">
        <f>AW13*'Table 6 (Correlations, Weights)'!$AB$29+AW18*'Table 6 (Correlations, Weights)'!$AB$30+AW23*'Table 6 (Correlations, Weights)'!$AB$31+AW28*'Table 6 (Correlations, Weights)'!$AB$32</f>
        <v>2.7088289429806891</v>
      </c>
      <c r="AX39" s="176">
        <f>AX13*'Table 6 (Correlations, Weights)'!$AB$29+AX18*'Table 6 (Correlations, Weights)'!$AB$30+AX23*'Table 6 (Correlations, Weights)'!$AB$31+AX28*'Table 6 (Correlations, Weights)'!$AB$32</f>
        <v>1.4663337363707645</v>
      </c>
      <c r="AY39" s="176">
        <f>AY13*'Table 6 (Correlations, Weights)'!$AB$29+AY18*'Table 6 (Correlations, Weights)'!$AB$30+AY23*'Table 6 (Correlations, Weights)'!$AB$31+AY28*'Table 6 (Correlations, Weights)'!$AB$32</f>
        <v>3.6775246799569761</v>
      </c>
      <c r="AZ39" s="176">
        <f>AZ13*'Table 6 (Correlations, Weights)'!$AB$29+AZ18*'Table 6 (Correlations, Weights)'!$AB$30+AZ23*'Table 6 (Correlations, Weights)'!$AB$31+AZ28*'Table 6 (Correlations, Weights)'!$AB$32</f>
        <v>5.2347868429386004</v>
      </c>
      <c r="BA39" s="176">
        <f>BA13*'Table 6 (Correlations, Weights)'!$AB$29+BA18*'Table 6 (Correlations, Weights)'!$AB$30+BA23*'Table 6 (Correlations, Weights)'!$AB$31+BA28*'Table 6 (Correlations, Weights)'!$AB$32</f>
        <v>5.924006405961789</v>
      </c>
      <c r="BB39" s="176">
        <f>BB13*'Table 6 (Correlations, Weights)'!$AB$29+BB18*'Table 6 (Correlations, Weights)'!$AB$30+BB23*'Table 6 (Correlations, Weights)'!$AB$31+BB28*'Table 6 (Correlations, Weights)'!$AB$32</f>
        <v>6.0628222352898096</v>
      </c>
      <c r="BC39" s="176">
        <f>BC13*'Table 6 (Correlations, Weights)'!$AB$29+BC18*'Table 6 (Correlations, Weights)'!$AB$30+BC23*'Table 6 (Correlations, Weights)'!$AB$31+BC28*'Table 6 (Correlations, Weights)'!$AB$32</f>
        <v>4.988078092314959</v>
      </c>
      <c r="BD39" s="176">
        <f>BD13*'Table 6 (Correlations, Weights)'!$AB$29+BD18*'Table 6 (Correlations, Weights)'!$AB$30+BD23*'Table 6 (Correlations, Weights)'!$AB$31+BD28*'Table 6 (Correlations, Weights)'!$AB$32</f>
        <v>4.0532813827026786</v>
      </c>
      <c r="BE39" s="176">
        <f>BE13*'Table 6 (Correlations, Weights)'!$AB$29+BE18*'Table 6 (Correlations, Weights)'!$AB$30+BE23*'Table 6 (Correlations, Weights)'!$AB$31+BE28*'Table 6 (Correlations, Weights)'!$AB$32</f>
        <v>2.4829456334539648</v>
      </c>
      <c r="BF39" s="176">
        <f>BF13*'Table 6 (Correlations, Weights)'!$AB$29+BF18*'Table 6 (Correlations, Weights)'!$AB$30+BF23*'Table 6 (Correlations, Weights)'!$AB$31+BF28*'Table 6 (Correlations, Weights)'!$AB$32</f>
        <v>1.57895717146384</v>
      </c>
      <c r="BG39" s="176">
        <f>BG13*'Table 6 (Correlations, Weights)'!$AB$29+BG18*'Table 6 (Correlations, Weights)'!$AB$30+BG23*'Table 6 (Correlations, Weights)'!$AB$31+BG28*'Table 6 (Correlations, Weights)'!$AB$32</f>
        <v>1.0879186540569923</v>
      </c>
      <c r="BH39" s="176">
        <f>BH13*'Table 6 (Correlations, Weights)'!$AB$29+BH18*'Table 6 (Correlations, Weights)'!$AB$30+BH23*'Table 6 (Correlations, Weights)'!$AB$31+BH28*'Table 6 (Correlations, Weights)'!$AB$32</f>
        <v>-0.52357880535563139</v>
      </c>
      <c r="BI39" s="176">
        <f>BI13*'Table 6 (Correlations, Weights)'!$AB$29+BI18*'Table 6 (Correlations, Weights)'!$AB$30+BI23*'Table 6 (Correlations, Weights)'!$AB$31+BI28*'Table 6 (Correlations, Weights)'!$AB$32</f>
        <v>-0.61791164829809153</v>
      </c>
      <c r="BJ39" s="176">
        <f>BJ13*'Table 6 (Correlations, Weights)'!$AB$29+BJ18*'Table 6 (Correlations, Weights)'!$AB$30+BJ23*'Table 6 (Correlations, Weights)'!$AB$31+BJ28*'Table 6 (Correlations, Weights)'!$AB$32</f>
        <v>-0.44026574144738861</v>
      </c>
      <c r="BK39" s="176">
        <f>BK13*'Table 6 (Correlations, Weights)'!$AB$29+BK18*'Table 6 (Correlations, Weights)'!$AB$30+BK23*'Table 6 (Correlations, Weights)'!$AB$31+BK28*'Table 6 (Correlations, Weights)'!$AB$32</f>
        <v>-0.14098917132918953</v>
      </c>
      <c r="BL39" s="176">
        <f>BL13*'Table 6 (Correlations, Weights)'!$AB$29+BL18*'Table 6 (Correlations, Weights)'!$AB$30+BL23*'Table 6 (Correlations, Weights)'!$AB$31+BL28*'Table 6 (Correlations, Weights)'!$AB$32</f>
        <v>2.7542862635393952</v>
      </c>
      <c r="BM39" s="176">
        <f>BM13*'Table 6 (Correlations, Weights)'!$AB$29+BM18*'Table 6 (Correlations, Weights)'!$AB$30+BM23*'Table 6 (Correlations, Weights)'!$AB$31+BM28*'Table 6 (Correlations, Weights)'!$AB$32</f>
        <v>3.3822119508628194</v>
      </c>
      <c r="BN39" s="176">
        <f>BN13*'Table 6 (Correlations, Weights)'!$AB$29+BN18*'Table 6 (Correlations, Weights)'!$AB$30+BN23*'Table 6 (Correlations, Weights)'!$AB$31+BN28*'Table 6 (Correlations, Weights)'!$AB$32</f>
        <v>5.4857650116365448</v>
      </c>
      <c r="BO39" s="176">
        <f>BO13*'Table 6 (Correlations, Weights)'!$AB$29+BO18*'Table 6 (Correlations, Weights)'!$AB$30+BO23*'Table 6 (Correlations, Weights)'!$AB$31+BO28*'Table 6 (Correlations, Weights)'!$AB$32</f>
        <v>7.0469344720337395</v>
      </c>
      <c r="BP39" s="176">
        <f>BP13*'Table 6 (Correlations, Weights)'!$AB$29+BP18*'Table 6 (Correlations, Weights)'!$AB$30+BP23*'Table 6 (Correlations, Weights)'!$AB$31+BP28*'Table 6 (Correlations, Weights)'!$AB$32</f>
        <v>6.4939343227698103</v>
      </c>
      <c r="BQ39" s="176">
        <f>BQ13*'Table 6 (Correlations, Weights)'!$AB$29+BQ18*'Table 6 (Correlations, Weights)'!$AB$30+BQ23*'Table 6 (Correlations, Weights)'!$AB$31+BQ28*'Table 6 (Correlations, Weights)'!$AB$32</f>
        <v>8.7858892396261279</v>
      </c>
      <c r="BR39" s="176">
        <f>BR13*'Table 6 (Correlations, Weights)'!$AB$29+BR18*'Table 6 (Correlations, Weights)'!$AB$30+BR23*'Table 6 (Correlations, Weights)'!$AB$31+BR28*'Table 6 (Correlations, Weights)'!$AB$32</f>
        <v>7.7099447120157194</v>
      </c>
      <c r="BS39" s="176">
        <f>BS13*'Table 6 (Correlations, Weights)'!$AB$29+BS18*'Table 6 (Correlations, Weights)'!$AB$30+BS23*'Table 6 (Correlations, Weights)'!$AB$31+BS28*'Table 6 (Correlations, Weights)'!$AB$32</f>
        <v>7.3415300862194286</v>
      </c>
      <c r="BT39" s="176">
        <f>BT13*'Table 6 (Correlations, Weights)'!$AB$29+BT18*'Table 6 (Correlations, Weights)'!$AB$30+BT23*'Table 6 (Correlations, Weights)'!$AB$31+BT28*'Table 6 (Correlations, Weights)'!$AB$32</f>
        <v>7.8291275447609792</v>
      </c>
      <c r="BU39" s="176">
        <f>BU13*'Table 6 (Correlations, Weights)'!$AB$29+BU18*'Table 6 (Correlations, Weights)'!$AB$30+BU23*'Table 6 (Correlations, Weights)'!$AB$31+BU28*'Table 6 (Correlations, Weights)'!$AB$32</f>
        <v>7.2443706611677054</v>
      </c>
      <c r="BV39" s="176">
        <f>BV13*'Table 6 (Correlations, Weights)'!$AB$29+BV18*'Table 6 (Correlations, Weights)'!$AB$30+BV23*'Table 6 (Correlations, Weights)'!$AB$31+BV28*'Table 6 (Correlations, Weights)'!$AB$32</f>
        <v>8.5321504678969724</v>
      </c>
      <c r="BW39" s="176">
        <f>BW13*'Table 6 (Correlations, Weights)'!$AB$29+BW18*'Table 6 (Correlations, Weights)'!$AB$30+BW23*'Table 6 (Correlations, Weights)'!$AB$31+BW28*'Table 6 (Correlations, Weights)'!$AB$32</f>
        <v>10.057039889016385</v>
      </c>
      <c r="BX39" s="176">
        <f>BX13*'Table 6 (Correlations, Weights)'!$AB$29+BX18*'Table 6 (Correlations, Weights)'!$AB$30+BX23*'Table 6 (Correlations, Weights)'!$AB$31+BX28*'Table 6 (Correlations, Weights)'!$AB$32</f>
        <v>10.939198632227205</v>
      </c>
      <c r="BY39" s="176">
        <f>BY13*'Table 6 (Correlations, Weights)'!$AB$29+BY18*'Table 6 (Correlations, Weights)'!$AB$30+BY23*'Table 6 (Correlations, Weights)'!$AB$31+BY28*'Table 6 (Correlations, Weights)'!$AB$32</f>
        <v>11.546463500129647</v>
      </c>
      <c r="BZ39" s="176">
        <f>BZ13*'Table 6 (Correlations, Weights)'!$AB$29+BZ18*'Table 6 (Correlations, Weights)'!$AB$30+BZ23*'Table 6 (Correlations, Weights)'!$AB$31+BZ28*'Table 6 (Correlations, Weights)'!$AB$32</f>
        <v>11.698743965958796</v>
      </c>
      <c r="CA39" s="176">
        <f>CA13*'Table 6 (Correlations, Weights)'!$AB$29+CA18*'Table 6 (Correlations, Weights)'!$AB$30+CA23*'Table 6 (Correlations, Weights)'!$AB$31+CA28*'Table 6 (Correlations, Weights)'!$AB$32</f>
        <v>11.253438216930672</v>
      </c>
      <c r="CB39" s="176">
        <f>CB13*'Table 6 (Correlations, Weights)'!$AB$29+CB18*'Table 6 (Correlations, Weights)'!$AB$30+CB23*'Table 6 (Correlations, Weights)'!$AB$31+CB28*'Table 6 (Correlations, Weights)'!$AB$32</f>
        <v>11.278957322162078</v>
      </c>
      <c r="CC39" s="176">
        <f>CC13*'Table 6 (Correlations, Weights)'!$AB$29+CC18*'Table 6 (Correlations, Weights)'!$AB$30+CC23*'Table 6 (Correlations, Weights)'!$AB$31+CC28*'Table 6 (Correlations, Weights)'!$AB$32</f>
        <v>10.751163408792936</v>
      </c>
      <c r="CD39" s="176">
        <f>CD13*'Table 6 (Correlations, Weights)'!$AB$29+CD18*'Table 6 (Correlations, Weights)'!$AB$30+CD23*'Table 6 (Correlations, Weights)'!$AB$31+CD28*'Table 6 (Correlations, Weights)'!$AB$32</f>
        <v>9.9405176823478989</v>
      </c>
      <c r="CE39" s="176">
        <f>CE13*'Table 6 (Correlations, Weights)'!$AB$29+CE18*'Table 6 (Correlations, Weights)'!$AB$30+CE23*'Table 6 (Correlations, Weights)'!$AB$31+CE28*'Table 6 (Correlations, Weights)'!$AB$32</f>
        <v>7.0132379216575735</v>
      </c>
      <c r="CF39" s="176">
        <f>CF13*'Table 6 (Correlations, Weights)'!$AB$29+CF18*'Table 6 (Correlations, Weights)'!$AB$30+CF23*'Table 6 (Correlations, Weights)'!$AB$31+CF28*'Table 6 (Correlations, Weights)'!$AB$32</f>
        <v>3.1846999893008299</v>
      </c>
      <c r="CG39" s="176">
        <f>CG13*'Table 6 (Correlations, Weights)'!$AB$29+CG18*'Table 6 (Correlations, Weights)'!$AB$30+CG23*'Table 6 (Correlations, Weights)'!$AB$31+CG28*'Table 6 (Correlations, Weights)'!$AB$32</f>
        <v>-0.88726880977429756</v>
      </c>
      <c r="CH39" s="176">
        <f t="shared" si="0"/>
        <v>-2.8838845486931337</v>
      </c>
      <c r="CI39" s="176">
        <f t="shared" si="0"/>
        <v>-1.0607446211210099</v>
      </c>
      <c r="CJ39" s="176">
        <f t="shared" si="0"/>
        <v>-2.6681691702650445</v>
      </c>
      <c r="CK39" s="176">
        <f t="shared" si="0"/>
        <v>-3.9035814350285523</v>
      </c>
      <c r="CL39" s="176">
        <f t="shared" si="0"/>
        <v>-5.0320680955982118</v>
      </c>
      <c r="CM39" s="176">
        <f t="shared" si="0"/>
        <v>-6.9044691731210399</v>
      </c>
      <c r="CN39" s="176">
        <f t="shared" si="0"/>
        <v>-8.5265263220987997</v>
      </c>
      <c r="CO39" s="176">
        <f t="shared" si="0"/>
        <v>-10.283204519993127</v>
      </c>
      <c r="CP39" s="176">
        <f t="shared" si="0"/>
        <v>-12.928004340786694</v>
      </c>
      <c r="CQ39" s="176">
        <f t="shared" si="0"/>
        <v>-14.71816355993106</v>
      </c>
      <c r="CR39" s="176">
        <f t="shared" si="0"/>
        <v>-14.944185314825587</v>
      </c>
      <c r="CS39" s="176">
        <f t="shared" si="0"/>
        <v>-13.158080803866277</v>
      </c>
      <c r="CT39" s="176">
        <f t="shared" si="0"/>
        <v>-7.1188776759054226</v>
      </c>
      <c r="CU39" s="176">
        <f t="shared" si="0"/>
        <v>-0.8354843155133449</v>
      </c>
      <c r="CV39" s="176">
        <f t="shared" si="0"/>
        <v>4.7655722956749234</v>
      </c>
      <c r="CW39" s="176">
        <f t="shared" si="0"/>
        <v>7.9787916721366772</v>
      </c>
      <c r="CX39" s="176">
        <f t="shared" si="0"/>
        <v>7.1208686182112739</v>
      </c>
      <c r="CY39" s="176">
        <f t="shared" si="0"/>
        <v>6.2038930500450551</v>
      </c>
      <c r="CZ39" s="176">
        <f t="shared" si="0"/>
        <v>5.3310252417962491</v>
      </c>
      <c r="DA39" s="176">
        <f t="shared" si="0"/>
        <v>7.0632530056799361</v>
      </c>
      <c r="DB39" s="176">
        <f t="shared" si="0"/>
        <v>7.5330426280562506</v>
      </c>
      <c r="DC39" s="176">
        <f t="shared" si="0"/>
        <v>8.7579097756865263</v>
      </c>
      <c r="DD39" s="176">
        <f t="shared" si="0"/>
        <v>9.744843555229469</v>
      </c>
      <c r="DE39" s="176">
        <f t="shared" si="0"/>
        <v>8.1571398991716233</v>
      </c>
      <c r="DF39" s="176">
        <f t="shared" si="0"/>
        <v>9.0319308225707982</v>
      </c>
      <c r="DG39" s="176">
        <f t="shared" si="0"/>
        <v>8.5011785691361954</v>
      </c>
      <c r="DH39" s="176">
        <f t="shared" si="0"/>
        <v>7.2701661180446555</v>
      </c>
      <c r="DI39" s="176">
        <f t="shared" si="0"/>
        <v>6.1598551251127462</v>
      </c>
      <c r="DJ39" s="176">
        <f t="shared" si="0"/>
        <v>3.2349560119006386</v>
      </c>
      <c r="DK39" s="176">
        <f t="shared" si="0"/>
        <v>1.2075046605007584</v>
      </c>
      <c r="DL39" s="183">
        <f t="shared" si="0"/>
        <v>0.4478574293350106</v>
      </c>
      <c r="DM39" s="176">
        <f t="shared" si="0"/>
        <v>1.0388835337581837</v>
      </c>
      <c r="DN39" s="176">
        <f t="shared" si="0"/>
        <v>2.3786692654713568</v>
      </c>
      <c r="DO39" s="176">
        <f t="shared" si="0"/>
        <v>3.7839123310374241</v>
      </c>
      <c r="DP39" s="176">
        <f t="shared" si="0"/>
        <v>4.9486877593069636</v>
      </c>
      <c r="DQ39" s="176">
        <f t="shared" si="0"/>
        <v>5.3654489938921905</v>
      </c>
      <c r="DR39" s="176">
        <f t="shared" si="0"/>
        <v>6.0501896952517153</v>
      </c>
      <c r="DS39" s="176">
        <f t="shared" si="0"/>
        <v>5.6732879330651773</v>
      </c>
      <c r="DT39" s="176">
        <f t="shared" si="0"/>
        <v>4.3356605083896085</v>
      </c>
      <c r="DU39" s="176">
        <f t="shared" si="0"/>
        <v>3.6472280282829215</v>
      </c>
      <c r="DV39" s="176">
        <f t="shared" si="0"/>
        <v>3.4588322022677804</v>
      </c>
      <c r="DW39" s="176">
        <f t="shared" si="0"/>
        <v>3.1058420315677941</v>
      </c>
      <c r="DX39" s="176">
        <f t="shared" si="1"/>
        <v>4.8472325746663527</v>
      </c>
      <c r="DZ39" s="370">
        <f t="shared" si="2"/>
        <v>0.69676333439328331</v>
      </c>
      <c r="EA39" s="371">
        <f>STDEV(AJ7:DL7)</f>
        <v>7.102620889174073</v>
      </c>
      <c r="EB39" s="372">
        <f>STDEV(AJ39:DL39)</f>
        <v>6.2321056361903224</v>
      </c>
    </row>
    <row r="40" spans="1:132" s="39" customFormat="1" ht="15.75" thickBot="1" x14ac:dyDescent="0.3">
      <c r="A40" s="429"/>
      <c r="B40" s="41" t="s">
        <v>163</v>
      </c>
      <c r="C40" s="173" t="s">
        <v>159</v>
      </c>
      <c r="D40" s="173" t="s">
        <v>196</v>
      </c>
      <c r="E40" s="173" t="s">
        <v>149</v>
      </c>
      <c r="F40" s="173"/>
      <c r="G40" s="173" t="s">
        <v>165</v>
      </c>
      <c r="H40" s="39" t="s">
        <v>167</v>
      </c>
      <c r="I40" s="39" t="s">
        <v>168</v>
      </c>
      <c r="J40" s="39">
        <v>19820</v>
      </c>
      <c r="K40" s="39" t="s">
        <v>169</v>
      </c>
      <c r="L40" s="43">
        <v>43298</v>
      </c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8"/>
      <c r="AE40" s="176">
        <f>AE14*'Table 6 (Correlations, Weights)'!$AB$29+AE19*'Table 6 (Correlations, Weights)'!$AB$30+AE24*'Table 6 (Correlations, Weights)'!$AB$31+AE29*'Table 6 (Correlations, Weights)'!$AB$32</f>
        <v>4.2286660788297867</v>
      </c>
      <c r="AF40" s="176">
        <f>AF14*'Table 6 (Correlations, Weights)'!$AB$29+AF19*'Table 6 (Correlations, Weights)'!$AB$30+AF24*'Table 6 (Correlations, Weights)'!$AB$31+AF29*'Table 6 (Correlations, Weights)'!$AB$32</f>
        <v>9.67053726601522</v>
      </c>
      <c r="AG40" s="176">
        <f>AG14*'Table 6 (Correlations, Weights)'!$AB$29+AG19*'Table 6 (Correlations, Weights)'!$AB$30+AG24*'Table 6 (Correlations, Weights)'!$AB$31+AG29*'Table 6 (Correlations, Weights)'!$AB$32</f>
        <v>9.5230474771893991</v>
      </c>
      <c r="AH40" s="176">
        <f>AH14*'Table 6 (Correlations, Weights)'!$AB$29+AH19*'Table 6 (Correlations, Weights)'!$AB$30+AH24*'Table 6 (Correlations, Weights)'!$AB$31+AH29*'Table 6 (Correlations, Weights)'!$AB$32</f>
        <v>10.849954561607253</v>
      </c>
      <c r="AI40" s="176">
        <f>AI14*'Table 6 (Correlations, Weights)'!$AB$29+AI19*'Table 6 (Correlations, Weights)'!$AB$30+AI24*'Table 6 (Correlations, Weights)'!$AB$31+AI29*'Table 6 (Correlations, Weights)'!$AB$32</f>
        <v>11.473631895139729</v>
      </c>
      <c r="AJ40" s="324">
        <f>AJ14*'Table 6 (Correlations, Weights)'!$AB$29+AJ19*'Table 6 (Correlations, Weights)'!$AB$30+AJ24*'Table 6 (Correlations, Weights)'!$AB$31+AJ29*'Table 6 (Correlations, Weights)'!$AB$32</f>
        <v>10.627445354159544</v>
      </c>
      <c r="AK40" s="176">
        <f>AK14*'Table 6 (Correlations, Weights)'!$AB$29+AK19*'Table 6 (Correlations, Weights)'!$AB$30+AK24*'Table 6 (Correlations, Weights)'!$AB$31+AK29*'Table 6 (Correlations, Weights)'!$AB$32</f>
        <v>10.513832403815108</v>
      </c>
      <c r="AL40" s="176">
        <f>AL14*'Table 6 (Correlations, Weights)'!$AB$29+AL19*'Table 6 (Correlations, Weights)'!$AB$30+AL24*'Table 6 (Correlations, Weights)'!$AB$31+AL29*'Table 6 (Correlations, Weights)'!$AB$32</f>
        <v>8.8945036542466482</v>
      </c>
      <c r="AM40" s="176">
        <f>AM14*'Table 6 (Correlations, Weights)'!$AB$29+AM19*'Table 6 (Correlations, Weights)'!$AB$30+AM24*'Table 6 (Correlations, Weights)'!$AB$31+AM29*'Table 6 (Correlations, Weights)'!$AB$32</f>
        <v>6.5230530289063484</v>
      </c>
      <c r="AN40" s="176">
        <f>AN14*'Table 6 (Correlations, Weights)'!$AB$29+AN19*'Table 6 (Correlations, Weights)'!$AB$30+AN24*'Table 6 (Correlations, Weights)'!$AB$31+AN29*'Table 6 (Correlations, Weights)'!$AB$32</f>
        <v>4.2833597133602641</v>
      </c>
      <c r="AO40" s="176">
        <f>AO14*'Table 6 (Correlations, Weights)'!$AB$29+AO19*'Table 6 (Correlations, Weights)'!$AB$30+AO24*'Table 6 (Correlations, Weights)'!$AB$31+AO29*'Table 6 (Correlations, Weights)'!$AB$32</f>
        <v>3.1992332245575019</v>
      </c>
      <c r="AP40" s="176">
        <f>AP14*'Table 6 (Correlations, Weights)'!$AB$29+AP19*'Table 6 (Correlations, Weights)'!$AB$30+AP24*'Table 6 (Correlations, Weights)'!$AB$31+AP29*'Table 6 (Correlations, Weights)'!$AB$32</f>
        <v>4.0705245021383645</v>
      </c>
      <c r="AQ40" s="176">
        <f>AQ14*'Table 6 (Correlations, Weights)'!$AB$29+AQ19*'Table 6 (Correlations, Weights)'!$AB$30+AQ24*'Table 6 (Correlations, Weights)'!$AB$31+AQ29*'Table 6 (Correlations, Weights)'!$AB$32</f>
        <v>5.8194544535622299</v>
      </c>
      <c r="AR40" s="176">
        <f>AR14*'Table 6 (Correlations, Weights)'!$AB$29+AR19*'Table 6 (Correlations, Weights)'!$AB$30+AR24*'Table 6 (Correlations, Weights)'!$AB$31+AR29*'Table 6 (Correlations, Weights)'!$AB$32</f>
        <v>7.5249938267689203</v>
      </c>
      <c r="AS40" s="176">
        <f>AS14*'Table 6 (Correlations, Weights)'!$AB$29+AS19*'Table 6 (Correlations, Weights)'!$AB$30+AS24*'Table 6 (Correlations, Weights)'!$AB$31+AS29*'Table 6 (Correlations, Weights)'!$AB$32</f>
        <v>8.3831000894813421</v>
      </c>
      <c r="AT40" s="176">
        <f>AT14*'Table 6 (Correlations, Weights)'!$AB$29+AT19*'Table 6 (Correlations, Weights)'!$AB$30+AT24*'Table 6 (Correlations, Weights)'!$AB$31+AT29*'Table 6 (Correlations, Weights)'!$AB$32</f>
        <v>7.8968415696142404</v>
      </c>
      <c r="AU40" s="176">
        <f>AU14*'Table 6 (Correlations, Weights)'!$AB$29+AU19*'Table 6 (Correlations, Weights)'!$AB$30+AU24*'Table 6 (Correlations, Weights)'!$AB$31+AU29*'Table 6 (Correlations, Weights)'!$AB$32</f>
        <v>6.7309649516540082</v>
      </c>
      <c r="AV40" s="176">
        <f>AV14*'Table 6 (Correlations, Weights)'!$AB$29+AV19*'Table 6 (Correlations, Weights)'!$AB$30+AV24*'Table 6 (Correlations, Weights)'!$AB$31+AV29*'Table 6 (Correlations, Weights)'!$AB$32</f>
        <v>5.5885591055800692</v>
      </c>
      <c r="AW40" s="176">
        <f>AW14*'Table 6 (Correlations, Weights)'!$AB$29+AW19*'Table 6 (Correlations, Weights)'!$AB$30+AW24*'Table 6 (Correlations, Weights)'!$AB$31+AW29*'Table 6 (Correlations, Weights)'!$AB$32</f>
        <v>5.1376952580198507</v>
      </c>
      <c r="AX40" s="176">
        <f>AX14*'Table 6 (Correlations, Weights)'!$AB$29+AX19*'Table 6 (Correlations, Weights)'!$AB$30+AX24*'Table 6 (Correlations, Weights)'!$AB$31+AX29*'Table 6 (Correlations, Weights)'!$AB$32</f>
        <v>4.8891362822743023</v>
      </c>
      <c r="AY40" s="176">
        <f>AY14*'Table 6 (Correlations, Weights)'!$AB$29+AY19*'Table 6 (Correlations, Weights)'!$AB$30+AY24*'Table 6 (Correlations, Weights)'!$AB$31+AY29*'Table 6 (Correlations, Weights)'!$AB$32</f>
        <v>5.4763777477236086</v>
      </c>
      <c r="AZ40" s="176">
        <f>AZ14*'Table 6 (Correlations, Weights)'!$AB$29+AZ19*'Table 6 (Correlations, Weights)'!$AB$30+AZ24*'Table 6 (Correlations, Weights)'!$AB$31+AZ29*'Table 6 (Correlations, Weights)'!$AB$32</f>
        <v>5.9229465416265787</v>
      </c>
      <c r="BA40" s="176">
        <f>BA14*'Table 6 (Correlations, Weights)'!$AB$29+BA19*'Table 6 (Correlations, Weights)'!$AB$30+BA24*'Table 6 (Correlations, Weights)'!$AB$31+BA29*'Table 6 (Correlations, Weights)'!$AB$32</f>
        <v>7.2537863266744047</v>
      </c>
      <c r="BB40" s="176">
        <f>BB14*'Table 6 (Correlations, Weights)'!$AB$29+BB19*'Table 6 (Correlations, Weights)'!$AB$30+BB24*'Table 6 (Correlations, Weights)'!$AB$31+BB29*'Table 6 (Correlations, Weights)'!$AB$32</f>
        <v>7.3843308198943944</v>
      </c>
      <c r="BC40" s="176">
        <f>BC14*'Table 6 (Correlations, Weights)'!$AB$29+BC19*'Table 6 (Correlations, Weights)'!$AB$30+BC24*'Table 6 (Correlations, Weights)'!$AB$31+BC29*'Table 6 (Correlations, Weights)'!$AB$32</f>
        <v>7.3256492412661123</v>
      </c>
      <c r="BD40" s="176">
        <f>BD14*'Table 6 (Correlations, Weights)'!$AB$29+BD19*'Table 6 (Correlations, Weights)'!$AB$30+BD24*'Table 6 (Correlations, Weights)'!$AB$31+BD29*'Table 6 (Correlations, Weights)'!$AB$32</f>
        <v>7.2717783621199183</v>
      </c>
      <c r="BE40" s="176">
        <f>BE14*'Table 6 (Correlations, Weights)'!$AB$29+BE19*'Table 6 (Correlations, Weights)'!$AB$30+BE24*'Table 6 (Correlations, Weights)'!$AB$31+BE29*'Table 6 (Correlations, Weights)'!$AB$32</f>
        <v>5.5077679403829833</v>
      </c>
      <c r="BF40" s="176">
        <f>BF14*'Table 6 (Correlations, Weights)'!$AB$29+BF19*'Table 6 (Correlations, Weights)'!$AB$30+BF24*'Table 6 (Correlations, Weights)'!$AB$31+BF29*'Table 6 (Correlations, Weights)'!$AB$32</f>
        <v>5.022896357618003</v>
      </c>
      <c r="BG40" s="176">
        <f>BG14*'Table 6 (Correlations, Weights)'!$AB$29+BG19*'Table 6 (Correlations, Weights)'!$AB$30+BG24*'Table 6 (Correlations, Weights)'!$AB$31+BG29*'Table 6 (Correlations, Weights)'!$AB$32</f>
        <v>4.1014122125411996</v>
      </c>
      <c r="BH40" s="176">
        <f>BH14*'Table 6 (Correlations, Weights)'!$AB$29+BH19*'Table 6 (Correlations, Weights)'!$AB$30+BH24*'Table 6 (Correlations, Weights)'!$AB$31+BH29*'Table 6 (Correlations, Weights)'!$AB$32</f>
        <v>2.8980222066262269</v>
      </c>
      <c r="BI40" s="176">
        <f>BI14*'Table 6 (Correlations, Weights)'!$AB$29+BI19*'Table 6 (Correlations, Weights)'!$AB$30+BI24*'Table 6 (Correlations, Weights)'!$AB$31+BI29*'Table 6 (Correlations, Weights)'!$AB$32</f>
        <v>1.8465764773340319</v>
      </c>
      <c r="BJ40" s="176">
        <f>BJ14*'Table 6 (Correlations, Weights)'!$AB$29+BJ19*'Table 6 (Correlations, Weights)'!$AB$30+BJ24*'Table 6 (Correlations, Weights)'!$AB$31+BJ29*'Table 6 (Correlations, Weights)'!$AB$32</f>
        <v>0.92060050988609277</v>
      </c>
      <c r="BK40" s="176">
        <f>BK14*'Table 6 (Correlations, Weights)'!$AB$29+BK19*'Table 6 (Correlations, Weights)'!$AB$30+BK24*'Table 6 (Correlations, Weights)'!$AB$31+BK29*'Table 6 (Correlations, Weights)'!$AB$32</f>
        <v>0.12504986878222679</v>
      </c>
      <c r="BL40" s="176">
        <f>BL14*'Table 6 (Correlations, Weights)'!$AB$29+BL19*'Table 6 (Correlations, Weights)'!$AB$30+BL24*'Table 6 (Correlations, Weights)'!$AB$31+BL29*'Table 6 (Correlations, Weights)'!$AB$32</f>
        <v>0.35781262709820538</v>
      </c>
      <c r="BM40" s="176">
        <f>BM14*'Table 6 (Correlations, Weights)'!$AB$29+BM19*'Table 6 (Correlations, Weights)'!$AB$30+BM24*'Table 6 (Correlations, Weights)'!$AB$31+BM29*'Table 6 (Correlations, Weights)'!$AB$32</f>
        <v>1.1404027907284129</v>
      </c>
      <c r="BN40" s="176">
        <f>BN14*'Table 6 (Correlations, Weights)'!$AB$29+BN19*'Table 6 (Correlations, Weights)'!$AB$30+BN24*'Table 6 (Correlations, Weights)'!$AB$31+BN29*'Table 6 (Correlations, Weights)'!$AB$32</f>
        <v>1.4148677528362801</v>
      </c>
      <c r="BO40" s="176">
        <f>BO14*'Table 6 (Correlations, Weights)'!$AB$29+BO19*'Table 6 (Correlations, Weights)'!$AB$30+BO24*'Table 6 (Correlations, Weights)'!$AB$31+BO29*'Table 6 (Correlations, Weights)'!$AB$32</f>
        <v>2.566099248997006</v>
      </c>
      <c r="BP40" s="176">
        <f>BP14*'Table 6 (Correlations, Weights)'!$AB$29+BP19*'Table 6 (Correlations, Weights)'!$AB$30+BP24*'Table 6 (Correlations, Weights)'!$AB$31+BP29*'Table 6 (Correlations, Weights)'!$AB$32</f>
        <v>2.9505640155387942</v>
      </c>
      <c r="BQ40" s="176">
        <f>BQ14*'Table 6 (Correlations, Weights)'!$AB$29+BQ19*'Table 6 (Correlations, Weights)'!$AB$30+BQ24*'Table 6 (Correlations, Weights)'!$AB$31+BQ29*'Table 6 (Correlations, Weights)'!$AB$32</f>
        <v>3.6295720323996039</v>
      </c>
      <c r="BR40" s="176">
        <f>BR14*'Table 6 (Correlations, Weights)'!$AB$29+BR19*'Table 6 (Correlations, Weights)'!$AB$30+BR24*'Table 6 (Correlations, Weights)'!$AB$31+BR29*'Table 6 (Correlations, Weights)'!$AB$32</f>
        <v>4.386479591409282</v>
      </c>
      <c r="BS40" s="176">
        <f>BS14*'Table 6 (Correlations, Weights)'!$AB$29+BS19*'Table 6 (Correlations, Weights)'!$AB$30+BS24*'Table 6 (Correlations, Weights)'!$AB$31+BS29*'Table 6 (Correlations, Weights)'!$AB$32</f>
        <v>4.0451571209873922</v>
      </c>
      <c r="BT40" s="176">
        <f>BT14*'Table 6 (Correlations, Weights)'!$AB$29+BT19*'Table 6 (Correlations, Weights)'!$AB$30+BT24*'Table 6 (Correlations, Weights)'!$AB$31+BT29*'Table 6 (Correlations, Weights)'!$AB$32</f>
        <v>5.2428257696336233</v>
      </c>
      <c r="BU40" s="176">
        <f>BU14*'Table 6 (Correlations, Weights)'!$AB$29+BU19*'Table 6 (Correlations, Weights)'!$AB$30+BU24*'Table 6 (Correlations, Weights)'!$AB$31+BU29*'Table 6 (Correlations, Weights)'!$AB$32</f>
        <v>5.4820898538855829</v>
      </c>
      <c r="BV40" s="176">
        <f>BV14*'Table 6 (Correlations, Weights)'!$AB$29+BV19*'Table 6 (Correlations, Weights)'!$AB$30+BV24*'Table 6 (Correlations, Weights)'!$AB$31+BV29*'Table 6 (Correlations, Weights)'!$AB$32</f>
        <v>6.5034433702679575</v>
      </c>
      <c r="BW40" s="176">
        <f>BW14*'Table 6 (Correlations, Weights)'!$AB$29+BW19*'Table 6 (Correlations, Weights)'!$AB$30+BW24*'Table 6 (Correlations, Weights)'!$AB$31+BW29*'Table 6 (Correlations, Weights)'!$AB$32</f>
        <v>7.9355382572965469</v>
      </c>
      <c r="BX40" s="176">
        <f>BX14*'Table 6 (Correlations, Weights)'!$AB$29+BX19*'Table 6 (Correlations, Weights)'!$AB$30+BX24*'Table 6 (Correlations, Weights)'!$AB$31+BX29*'Table 6 (Correlations, Weights)'!$AB$32</f>
        <v>6.6223529688714704</v>
      </c>
      <c r="BY40" s="176">
        <f>BY14*'Table 6 (Correlations, Weights)'!$AB$29+BY19*'Table 6 (Correlations, Weights)'!$AB$30+BY24*'Table 6 (Correlations, Weights)'!$AB$31+BY29*'Table 6 (Correlations, Weights)'!$AB$32</f>
        <v>4.9558126791184867</v>
      </c>
      <c r="BZ40" s="176">
        <f>BZ14*'Table 6 (Correlations, Weights)'!$AB$29+BZ19*'Table 6 (Correlations, Weights)'!$AB$30+BZ24*'Table 6 (Correlations, Weights)'!$AB$31+BZ29*'Table 6 (Correlations, Weights)'!$AB$32</f>
        <v>3.2831870910191761</v>
      </c>
      <c r="CA40" s="176">
        <f>CA14*'Table 6 (Correlations, Weights)'!$AB$29+CA19*'Table 6 (Correlations, Weights)'!$AB$30+CA24*'Table 6 (Correlations, Weights)'!$AB$31+CA29*'Table 6 (Correlations, Weights)'!$AB$32</f>
        <v>0.41659713931752207</v>
      </c>
      <c r="CB40" s="176">
        <f>CB14*'Table 6 (Correlations, Weights)'!$AB$29+CB19*'Table 6 (Correlations, Weights)'!$AB$30+CB24*'Table 6 (Correlations, Weights)'!$AB$31+CB29*'Table 6 (Correlations, Weights)'!$AB$32</f>
        <v>-1.1926097111587632</v>
      </c>
      <c r="CC40" s="176">
        <f>CC14*'Table 6 (Correlations, Weights)'!$AB$29+CC19*'Table 6 (Correlations, Weights)'!$AB$30+CC24*'Table 6 (Correlations, Weights)'!$AB$31+CC29*'Table 6 (Correlations, Weights)'!$AB$32</f>
        <v>-2.1251575930088675</v>
      </c>
      <c r="CD40" s="176">
        <f>CD14*'Table 6 (Correlations, Weights)'!$AB$29+CD19*'Table 6 (Correlations, Weights)'!$AB$30+CD24*'Table 6 (Correlations, Weights)'!$AB$31+CD29*'Table 6 (Correlations, Weights)'!$AB$32</f>
        <v>-5.1001066712072216</v>
      </c>
      <c r="CE40" s="176">
        <f>CE14*'Table 6 (Correlations, Weights)'!$AB$29+CE19*'Table 6 (Correlations, Weights)'!$AB$30+CE24*'Table 6 (Correlations, Weights)'!$AB$31+CE29*'Table 6 (Correlations, Weights)'!$AB$32</f>
        <v>-6.504929796550547</v>
      </c>
      <c r="CF40" s="176">
        <f>CF14*'Table 6 (Correlations, Weights)'!$AB$29+CF19*'Table 6 (Correlations, Weights)'!$AB$30+CF24*'Table 6 (Correlations, Weights)'!$AB$31+CF29*'Table 6 (Correlations, Weights)'!$AB$32</f>
        <v>-9.3372049932163463</v>
      </c>
      <c r="CG40" s="176">
        <f>CG14*'Table 6 (Correlations, Weights)'!$AB$29+CG19*'Table 6 (Correlations, Weights)'!$AB$30+CG24*'Table 6 (Correlations, Weights)'!$AB$31+CG29*'Table 6 (Correlations, Weights)'!$AB$32</f>
        <v>-12.705483028638231</v>
      </c>
      <c r="CH40" s="176">
        <f t="shared" si="0"/>
        <v>-10.443370685048981</v>
      </c>
      <c r="CI40" s="176">
        <f t="shared" si="0"/>
        <v>-15.116936930995667</v>
      </c>
      <c r="CJ40" s="176">
        <f t="shared" si="0"/>
        <v>-14.10231170058154</v>
      </c>
      <c r="CK40" s="176">
        <f t="shared" si="0"/>
        <v>-12.424826504865004</v>
      </c>
      <c r="CL40" s="176">
        <f t="shared" si="0"/>
        <v>-10.922652747392199</v>
      </c>
      <c r="CM40" s="176">
        <f t="shared" si="0"/>
        <v>-9.6583272555973281</v>
      </c>
      <c r="CN40" s="176">
        <f t="shared" si="0"/>
        <v>-11.03541961934001</v>
      </c>
      <c r="CO40" s="176">
        <f t="shared" si="0"/>
        <v>-12.371529438127684</v>
      </c>
      <c r="CP40" s="176">
        <f t="shared" si="0"/>
        <v>-13.590288337807298</v>
      </c>
      <c r="CQ40" s="176">
        <f t="shared" si="0"/>
        <v>-15.220695341673489</v>
      </c>
      <c r="CR40" s="176">
        <f t="shared" si="0"/>
        <v>-13.598703398920193</v>
      </c>
      <c r="CS40" s="176">
        <f t="shared" si="0"/>
        <v>-10.770227362896886</v>
      </c>
      <c r="CT40" s="176">
        <f t="shared" si="0"/>
        <v>-3.9967059744192941</v>
      </c>
      <c r="CU40" s="176">
        <f t="shared" si="0"/>
        <v>4.2624532814372467</v>
      </c>
      <c r="CV40" s="176">
        <f t="shared" si="0"/>
        <v>12.409849995897588</v>
      </c>
      <c r="CW40" s="176">
        <f t="shared" si="0"/>
        <v>17.482660504498853</v>
      </c>
      <c r="CX40" s="176">
        <f t="shared" si="0"/>
        <v>13.461647625989368</v>
      </c>
      <c r="CY40" s="176">
        <f t="shared" si="0"/>
        <v>11.197132914257718</v>
      </c>
      <c r="CZ40" s="176">
        <f t="shared" si="0"/>
        <v>6.2875243667944227</v>
      </c>
      <c r="DA40" s="176">
        <f t="shared" si="0"/>
        <v>5.475762911499868</v>
      </c>
      <c r="DB40" s="176">
        <f t="shared" si="0"/>
        <v>5.2035141038960866</v>
      </c>
      <c r="DC40" s="176">
        <f t="shared" si="0"/>
        <v>6.4680276671862797</v>
      </c>
      <c r="DD40" s="176">
        <f t="shared" si="0"/>
        <v>9.747243362077322</v>
      </c>
      <c r="DE40" s="176">
        <f t="shared" si="0"/>
        <v>9.3074895316131201</v>
      </c>
      <c r="DF40" s="176">
        <f t="shared" si="0"/>
        <v>10.650649811519093</v>
      </c>
      <c r="DG40" s="176">
        <f t="shared" si="0"/>
        <v>10.631114396824342</v>
      </c>
      <c r="DH40" s="176">
        <f t="shared" si="0"/>
        <v>10.134650962658929</v>
      </c>
      <c r="DI40" s="176">
        <f t="shared" si="0"/>
        <v>9.0359066210654557</v>
      </c>
      <c r="DJ40" s="176">
        <f t="shared" si="0"/>
        <v>7.188384588055567</v>
      </c>
      <c r="DK40" s="176">
        <f t="shared" si="0"/>
        <v>6.0689401887067129</v>
      </c>
      <c r="DL40" s="184">
        <f t="shared" si="0"/>
        <v>5.3228846443835849</v>
      </c>
      <c r="DM40" s="176">
        <f t="shared" si="0"/>
        <v>5.3461622212457325</v>
      </c>
      <c r="DN40" s="176">
        <f t="shared" si="0"/>
        <v>5.3668688275733718</v>
      </c>
      <c r="DO40" s="176">
        <f t="shared" si="0"/>
        <v>5.4331699677415912</v>
      </c>
      <c r="DP40" s="176">
        <f t="shared" si="0"/>
        <v>5.5241451819735685</v>
      </c>
      <c r="DQ40" s="176">
        <f t="shared" si="0"/>
        <v>6.4926795812093436</v>
      </c>
      <c r="DR40" s="176">
        <f t="shared" si="0"/>
        <v>8.8513648411090795</v>
      </c>
      <c r="DS40" s="176">
        <f t="shared" si="0"/>
        <v>8.3501355156365697</v>
      </c>
      <c r="DT40" s="176">
        <f t="shared" si="0"/>
        <v>6.3191258056580741</v>
      </c>
      <c r="DU40" s="176">
        <f t="shared" si="0"/>
        <v>4.5000036254203657</v>
      </c>
      <c r="DV40" s="176">
        <f t="shared" si="0"/>
        <v>2.2472966731547261</v>
      </c>
      <c r="DW40" s="176">
        <f t="shared" si="0"/>
        <v>3.5443400877748759</v>
      </c>
      <c r="DX40" s="176">
        <f t="shared" si="1"/>
        <v>6.1910894105959127</v>
      </c>
      <c r="DZ40" s="370">
        <f t="shared" si="2"/>
        <v>0.74914037001542311</v>
      </c>
      <c r="EA40" s="371">
        <f>STDEV(AJ8:DL8)</f>
        <v>7.5305301455453648</v>
      </c>
      <c r="EB40" s="372">
        <f>STDEV(AJ40:DL40)</f>
        <v>7.7655233087256539</v>
      </c>
    </row>
    <row r="41" spans="1:132" s="39" customFormat="1" x14ac:dyDescent="0.25">
      <c r="A41" s="266"/>
      <c r="B41" s="41"/>
      <c r="C41" s="173" t="s">
        <v>250</v>
      </c>
      <c r="D41" s="173"/>
      <c r="E41" s="173"/>
      <c r="F41" s="173"/>
      <c r="G41" s="173"/>
      <c r="L41" s="43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8"/>
      <c r="AE41" s="176"/>
      <c r="AF41" s="176"/>
      <c r="AG41" s="176"/>
      <c r="AH41" s="176"/>
      <c r="AI41" s="176"/>
      <c r="AJ41" s="324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325"/>
      <c r="DM41" s="176"/>
      <c r="DN41" s="176"/>
      <c r="DO41" s="176"/>
      <c r="DP41" s="176"/>
      <c r="DQ41" s="176"/>
      <c r="DR41" s="176"/>
      <c r="DS41" s="176"/>
      <c r="DT41" s="176"/>
      <c r="DU41" s="176"/>
      <c r="DV41" s="176"/>
      <c r="DW41" s="176"/>
      <c r="DX41" s="176"/>
      <c r="DZ41" s="373">
        <f>AVERAGE(DZ36:DZ40)</f>
        <v>0.6362049111088286</v>
      </c>
      <c r="EA41" s="374">
        <f>AVERAGE(EA36:EA40)</f>
        <v>9.9542947471813719</v>
      </c>
      <c r="EB41" s="375">
        <f>AVERAGE(EB36:EB40)</f>
        <v>7.3571514124453206</v>
      </c>
    </row>
    <row r="42" spans="1:132" s="39" customFormat="1" x14ac:dyDescent="0.25">
      <c r="A42" s="266"/>
      <c r="B42" s="41"/>
      <c r="C42" s="173" t="s">
        <v>274</v>
      </c>
      <c r="D42" s="173"/>
      <c r="E42" s="173"/>
      <c r="F42" s="173"/>
      <c r="G42" s="173"/>
      <c r="L42" s="43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8"/>
      <c r="AE42" s="176"/>
      <c r="AF42" s="176"/>
      <c r="AG42" s="176"/>
      <c r="AH42" s="176"/>
      <c r="AI42" s="176"/>
      <c r="AJ42" s="324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325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Z42" s="373">
        <f>AVERAGE(DZ37:DZ40)</f>
        <v>0.71821122260259496</v>
      </c>
      <c r="EA42" s="374">
        <f>AVERAGE(EA37:EA40)</f>
        <v>9.6010816994500061</v>
      </c>
      <c r="EB42" s="375">
        <f>AVERAGE(EB37:EB40)</f>
        <v>7.5144008087899383</v>
      </c>
    </row>
    <row r="43" spans="1:132" s="77" customFormat="1" ht="15.75" thickBot="1" x14ac:dyDescent="0.3">
      <c r="AM43" s="75"/>
      <c r="DZ43" s="185"/>
      <c r="EA43" s="364"/>
      <c r="EB43" s="185"/>
    </row>
    <row r="44" spans="1:132" s="6" customFormat="1" x14ac:dyDescent="0.25">
      <c r="A44" s="77"/>
      <c r="B44" s="77"/>
      <c r="C44" s="77"/>
      <c r="D44" s="358" t="s">
        <v>248</v>
      </c>
      <c r="E44" s="145"/>
      <c r="F44" s="145"/>
      <c r="G44" s="283" t="s">
        <v>165</v>
      </c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368">
        <f t="shared" ref="AJ44:AW44" si="3">AVERAGE(AJ4:AJ8)</f>
        <v>0.21954907613938085</v>
      </c>
      <c r="AK44" s="368">
        <f t="shared" si="3"/>
        <v>0.74396825982542314</v>
      </c>
      <c r="AL44" s="368">
        <f t="shared" si="3"/>
        <v>1.4724205987398213</v>
      </c>
      <c r="AM44" s="368">
        <f t="shared" si="3"/>
        <v>2.2190976246939167</v>
      </c>
      <c r="AN44" s="368">
        <f t="shared" si="3"/>
        <v>2.8182406870206886</v>
      </c>
      <c r="AO44" s="368">
        <f t="shared" si="3"/>
        <v>3.6190808332994875</v>
      </c>
      <c r="AP44" s="368">
        <f t="shared" si="3"/>
        <v>4.7907423312259212</v>
      </c>
      <c r="AQ44" s="368">
        <f t="shared" si="3"/>
        <v>6.0776709017750603</v>
      </c>
      <c r="AR44" s="368">
        <f t="shared" si="3"/>
        <v>7.187039141102602</v>
      </c>
      <c r="AS44" s="368">
        <f t="shared" si="3"/>
        <v>8.7193736828533499</v>
      </c>
      <c r="AT44" s="368">
        <f t="shared" si="3"/>
        <v>10.906749522836114</v>
      </c>
      <c r="AU44" s="368">
        <f t="shared" si="3"/>
        <v>13.227032113347397</v>
      </c>
      <c r="AV44" s="368">
        <f t="shared" si="3"/>
        <v>15.152492588308458</v>
      </c>
      <c r="AW44" s="368">
        <f t="shared" si="3"/>
        <v>14.253212259201167</v>
      </c>
      <c r="AX44" s="368">
        <f t="shared" ref="AX44:CU44" si="4">AVERAGE(AX4:AX8)</f>
        <v>13.120959191224433</v>
      </c>
      <c r="AY44" s="368">
        <f t="shared" si="4"/>
        <v>12.084630388670851</v>
      </c>
      <c r="AZ44" s="368">
        <f t="shared" si="4"/>
        <v>11.333112609710229</v>
      </c>
      <c r="BA44" s="368">
        <f t="shared" si="4"/>
        <v>10.583607826570406</v>
      </c>
      <c r="BB44" s="368">
        <f t="shared" si="4"/>
        <v>9.5677510704895532</v>
      </c>
      <c r="BC44" s="368">
        <f t="shared" si="4"/>
        <v>8.554886078744234</v>
      </c>
      <c r="BD44" s="368">
        <f t="shared" si="4"/>
        <v>7.7612762776930948</v>
      </c>
      <c r="BE44" s="368">
        <f t="shared" si="4"/>
        <v>6.5407427987020723</v>
      </c>
      <c r="BF44" s="368">
        <f t="shared" si="4"/>
        <v>4.916577305563985</v>
      </c>
      <c r="BG44" s="368">
        <f t="shared" si="4"/>
        <v>3.3258425469898554</v>
      </c>
      <c r="BH44" s="368">
        <f t="shared" si="4"/>
        <v>2.0954834597604877</v>
      </c>
      <c r="BI44" s="368">
        <f t="shared" si="4"/>
        <v>2.6087200270002815</v>
      </c>
      <c r="BJ44" s="368">
        <f t="shared" si="4"/>
        <v>3.3530491247296035</v>
      </c>
      <c r="BK44" s="368">
        <f t="shared" si="4"/>
        <v>4.1574133868885337</v>
      </c>
      <c r="BL44" s="368">
        <f t="shared" si="4"/>
        <v>4.8362935956955813</v>
      </c>
      <c r="BM44" s="368">
        <f t="shared" si="4"/>
        <v>5.6255323931039385</v>
      </c>
      <c r="BN44" s="368">
        <f t="shared" si="4"/>
        <v>6.743771240332407</v>
      </c>
      <c r="BO44" s="368">
        <f t="shared" si="4"/>
        <v>7.920904298492367</v>
      </c>
      <c r="BP44" s="368">
        <f t="shared" si="4"/>
        <v>8.8918703055160524</v>
      </c>
      <c r="BQ44" s="368">
        <f t="shared" si="4"/>
        <v>9.9401092818061443</v>
      </c>
      <c r="BR44" s="368">
        <f t="shared" si="4"/>
        <v>11.359801438389995</v>
      </c>
      <c r="BS44" s="368">
        <f t="shared" si="4"/>
        <v>12.775750338757032</v>
      </c>
      <c r="BT44" s="368">
        <f t="shared" si="4"/>
        <v>13.886679230681997</v>
      </c>
      <c r="BU44" s="368">
        <f t="shared" si="4"/>
        <v>13.164353603130584</v>
      </c>
      <c r="BV44" s="368">
        <f t="shared" si="4"/>
        <v>12.282969029825919</v>
      </c>
      <c r="BW44" s="368">
        <f t="shared" si="4"/>
        <v>11.504628198237246</v>
      </c>
      <c r="BX44" s="368">
        <f t="shared" si="4"/>
        <v>10.957925477082211</v>
      </c>
      <c r="BY44" s="368">
        <f t="shared" si="4"/>
        <v>9.5701024249913527</v>
      </c>
      <c r="BZ44" s="368">
        <f t="shared" si="4"/>
        <v>7.7192502219255728</v>
      </c>
      <c r="CA44" s="368">
        <f t="shared" si="4"/>
        <v>5.9071535152281758</v>
      </c>
      <c r="CB44" s="368">
        <f t="shared" si="4"/>
        <v>4.5097163305006687</v>
      </c>
      <c r="CC44" s="368">
        <f t="shared" si="4"/>
        <v>3.7241542986635112</v>
      </c>
      <c r="CD44" s="368">
        <f t="shared" si="4"/>
        <v>2.60230701108659</v>
      </c>
      <c r="CE44" s="368">
        <f t="shared" si="4"/>
        <v>1.4137946944921238</v>
      </c>
      <c r="CF44" s="368">
        <f t="shared" si="4"/>
        <v>0.43026895835267193</v>
      </c>
      <c r="CG44" s="368">
        <f t="shared" si="4"/>
        <v>-0.91277496279245884</v>
      </c>
      <c r="CH44" s="368">
        <f t="shared" si="4"/>
        <v>-2.7638622218204558</v>
      </c>
      <c r="CI44" s="368">
        <f t="shared" si="4"/>
        <v>-4.6511209491375611</v>
      </c>
      <c r="CJ44" s="368">
        <f t="shared" si="4"/>
        <v>-6.1641171348457489</v>
      </c>
      <c r="CK44" s="368">
        <f t="shared" si="4"/>
        <v>-7.6292034026481819</v>
      </c>
      <c r="CL44" s="368">
        <f t="shared" si="4"/>
        <v>-9.711145568200795</v>
      </c>
      <c r="CM44" s="368">
        <f t="shared" si="4"/>
        <v>-11.908835425432404</v>
      </c>
      <c r="CN44" s="368">
        <f t="shared" si="4"/>
        <v>-13.725780014949624</v>
      </c>
      <c r="CO44" s="368">
        <f t="shared" si="4"/>
        <v>-13.013626846427849</v>
      </c>
      <c r="CP44" s="368">
        <f t="shared" si="4"/>
        <v>-11.926641881059926</v>
      </c>
      <c r="CQ44" s="368">
        <f t="shared" si="4"/>
        <v>-10.669748608785628</v>
      </c>
      <c r="CR44" s="368">
        <f t="shared" si="4"/>
        <v>-9.531272496991491</v>
      </c>
      <c r="CS44" s="368">
        <f t="shared" si="4"/>
        <v>-7.5949800101966698</v>
      </c>
      <c r="CT44" s="368">
        <f t="shared" si="4"/>
        <v>-4.7374140455603975</v>
      </c>
      <c r="CU44" s="368">
        <f t="shared" si="4"/>
        <v>-1.5600290953878635</v>
      </c>
      <c r="CV44" s="368">
        <f t="shared" ref="CV44:DK44" si="5">AVERAGE(CV4:CV8)</f>
        <v>1.2170320467468212</v>
      </c>
      <c r="CW44" s="368">
        <f t="shared" si="5"/>
        <v>2.8996527457236083</v>
      </c>
      <c r="CX44" s="368">
        <f t="shared" si="5"/>
        <v>5.4350522668670305</v>
      </c>
      <c r="CY44" s="368">
        <f t="shared" si="5"/>
        <v>8.2862285284918364</v>
      </c>
      <c r="CZ44" s="368">
        <f t="shared" si="5"/>
        <v>10.774116747232476</v>
      </c>
      <c r="DA44" s="368">
        <f t="shared" si="5"/>
        <v>10.124822898620298</v>
      </c>
      <c r="DB44" s="368">
        <f t="shared" si="5"/>
        <v>9.3688152600444266</v>
      </c>
      <c r="DC44" s="368">
        <f t="shared" si="5"/>
        <v>8.7672202273382052</v>
      </c>
      <c r="DD44" s="368">
        <f t="shared" si="5"/>
        <v>8.4113243543581095</v>
      </c>
      <c r="DE44" s="368">
        <f t="shared" si="5"/>
        <v>7.8590312692630349</v>
      </c>
      <c r="DF44" s="368">
        <f t="shared" si="5"/>
        <v>7.1199796446887245</v>
      </c>
      <c r="DG44" s="368">
        <f t="shared" si="5"/>
        <v>6.3945273633759339</v>
      </c>
      <c r="DH44" s="368">
        <f t="shared" si="5"/>
        <v>5.8344719080114045</v>
      </c>
      <c r="DI44" s="368">
        <f t="shared" si="5"/>
        <v>4.8310549330841202</v>
      </c>
      <c r="DJ44" s="368">
        <f t="shared" si="5"/>
        <v>3.453418396581573</v>
      </c>
      <c r="DK44" s="368">
        <f t="shared" si="5"/>
        <v>2.0548150539117378</v>
      </c>
      <c r="DL44" s="368">
        <f>AVERAGE(DL4:DL8)</f>
        <v>0.93794460226361276</v>
      </c>
      <c r="DM44" s="359"/>
      <c r="DN44" s="359"/>
      <c r="DO44" s="359"/>
      <c r="DP44" s="359"/>
      <c r="DQ44" s="359"/>
      <c r="DR44" s="359"/>
      <c r="DS44" s="359"/>
      <c r="DT44" s="359"/>
      <c r="DU44" s="359"/>
      <c r="DV44" s="359"/>
      <c r="DW44" s="359"/>
      <c r="DX44" s="359"/>
      <c r="DY44" s="145"/>
      <c r="DZ44" s="365"/>
      <c r="EA44" s="77"/>
      <c r="EB44" s="77"/>
    </row>
    <row r="45" spans="1:132" s="6" customFormat="1" x14ac:dyDescent="0.25">
      <c r="A45" s="77"/>
      <c r="B45" s="77"/>
      <c r="C45" s="77"/>
      <c r="D45" s="254" t="s">
        <v>249</v>
      </c>
      <c r="E45" s="135"/>
      <c r="F45" s="135"/>
      <c r="G45" s="120" t="s">
        <v>165</v>
      </c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360">
        <f t="shared" ref="AJ45:AW45" si="6">AVERAGE(AJ36:AJ40)</f>
        <v>7.4920175438762753</v>
      </c>
      <c r="AK45" s="360">
        <f t="shared" si="6"/>
        <v>7.8805499795919873</v>
      </c>
      <c r="AL45" s="360">
        <f t="shared" si="6"/>
        <v>7.1610817780661646</v>
      </c>
      <c r="AM45" s="360">
        <f t="shared" si="6"/>
        <v>4.5330925901688719</v>
      </c>
      <c r="AN45" s="360">
        <f t="shared" si="6"/>
        <v>2.6056184183195645</v>
      </c>
      <c r="AO45" s="360">
        <f t="shared" si="6"/>
        <v>0.37180162905783337</v>
      </c>
      <c r="AP45" s="360">
        <f t="shared" si="6"/>
        <v>7.3385130701526968E-2</v>
      </c>
      <c r="AQ45" s="360">
        <f t="shared" si="6"/>
        <v>1.7169053275128832</v>
      </c>
      <c r="AR45" s="360">
        <f t="shared" si="6"/>
        <v>3.5133759038371268</v>
      </c>
      <c r="AS45" s="360">
        <f t="shared" si="6"/>
        <v>5.9299047235331637</v>
      </c>
      <c r="AT45" s="360">
        <f t="shared" si="6"/>
        <v>7.652203913186824</v>
      </c>
      <c r="AU45" s="360">
        <f t="shared" si="6"/>
        <v>7.1937901404573878</v>
      </c>
      <c r="AV45" s="360">
        <f t="shared" si="6"/>
        <v>6.5751628410799103</v>
      </c>
      <c r="AW45" s="360">
        <f t="shared" si="6"/>
        <v>6.2377526513473303</v>
      </c>
      <c r="AX45" s="360">
        <f t="shared" ref="AX45:CV45" si="7">AVERAGE(AX36:AX40)</f>
        <v>5.3033081744627024</v>
      </c>
      <c r="AY45" s="360">
        <f t="shared" si="7"/>
        <v>5.7924805926846634</v>
      </c>
      <c r="AZ45" s="360">
        <f t="shared" si="7"/>
        <v>6.4644939885689059</v>
      </c>
      <c r="BA45" s="360">
        <f t="shared" si="7"/>
        <v>7.1173287146182815</v>
      </c>
      <c r="BB45" s="360">
        <f t="shared" si="7"/>
        <v>7.548691974746875</v>
      </c>
      <c r="BC45" s="360">
        <f t="shared" si="7"/>
        <v>7.5757863728059878</v>
      </c>
      <c r="BD45" s="360">
        <f t="shared" si="7"/>
        <v>7.6984408921966336</v>
      </c>
      <c r="BE45" s="360">
        <f t="shared" si="7"/>
        <v>7.2135761470029847</v>
      </c>
      <c r="BF45" s="360">
        <f t="shared" si="7"/>
        <v>6.6639028164678935</v>
      </c>
      <c r="BG45" s="360">
        <f t="shared" si="7"/>
        <v>6.2724753692379753</v>
      </c>
      <c r="BH45" s="360">
        <f t="shared" si="7"/>
        <v>4.7382906373158855</v>
      </c>
      <c r="BI45" s="360">
        <f t="shared" si="7"/>
        <v>3.6929267221683837</v>
      </c>
      <c r="BJ45" s="360">
        <f t="shared" si="7"/>
        <v>3.7369681177611702</v>
      </c>
      <c r="BK45" s="360">
        <f t="shared" si="7"/>
        <v>3.611567709506013</v>
      </c>
      <c r="BL45" s="360">
        <f t="shared" si="7"/>
        <v>4.9170025466861924</v>
      </c>
      <c r="BM45" s="360">
        <f t="shared" si="7"/>
        <v>5.2358883461702623</v>
      </c>
      <c r="BN45" s="360">
        <f t="shared" si="7"/>
        <v>5.6339601647397703</v>
      </c>
      <c r="BO45" s="360">
        <f t="shared" si="7"/>
        <v>5.9718085607026286</v>
      </c>
      <c r="BP45" s="360">
        <f t="shared" si="7"/>
        <v>5.6397922861782508</v>
      </c>
      <c r="BQ45" s="360">
        <f t="shared" si="7"/>
        <v>6.8002664699385864</v>
      </c>
      <c r="BR45" s="360">
        <f t="shared" si="7"/>
        <v>6.4539245323789229</v>
      </c>
      <c r="BS45" s="360">
        <f t="shared" si="7"/>
        <v>6.54994201593437</v>
      </c>
      <c r="BT45" s="360">
        <f t="shared" si="7"/>
        <v>7.5314219118304164</v>
      </c>
      <c r="BU45" s="360">
        <f t="shared" si="7"/>
        <v>7.9436846819352711</v>
      </c>
      <c r="BV45" s="360">
        <f t="shared" si="7"/>
        <v>9.2262942480714933</v>
      </c>
      <c r="BW45" s="360">
        <f t="shared" si="7"/>
        <v>10.471979920708909</v>
      </c>
      <c r="BX45" s="360">
        <f t="shared" si="7"/>
        <v>10.422579829811513</v>
      </c>
      <c r="BY45" s="360">
        <f t="shared" si="7"/>
        <v>9.6039165126983477</v>
      </c>
      <c r="BZ45" s="360">
        <f t="shared" si="7"/>
        <v>9.223554528339232</v>
      </c>
      <c r="CA45" s="360">
        <f t="shared" si="7"/>
        <v>8.0200432906291113</v>
      </c>
      <c r="CB45" s="360">
        <f t="shared" si="7"/>
        <v>7.8576415416186949</v>
      </c>
      <c r="CC45" s="360">
        <f t="shared" si="7"/>
        <v>8.0378220366420017</v>
      </c>
      <c r="CD45" s="360">
        <f t="shared" si="7"/>
        <v>6.5961492229764094</v>
      </c>
      <c r="CE45" s="360">
        <f t="shared" si="7"/>
        <v>4.8378785540085385</v>
      </c>
      <c r="CF45" s="360">
        <f t="shared" si="7"/>
        <v>0.97523508418434945</v>
      </c>
      <c r="CG45" s="360">
        <f t="shared" si="7"/>
        <v>-3.4808774874325765</v>
      </c>
      <c r="CH45" s="360">
        <f t="shared" si="7"/>
        <v>-4.8574870117999183</v>
      </c>
      <c r="CI45" s="360">
        <f t="shared" si="7"/>
        <v>-6.8797257601822803</v>
      </c>
      <c r="CJ45" s="360">
        <f t="shared" si="7"/>
        <v>-7.4319866304612976</v>
      </c>
      <c r="CK45" s="360">
        <f t="shared" si="7"/>
        <v>-7.5128790947358386</v>
      </c>
      <c r="CL45" s="360">
        <f t="shared" si="7"/>
        <v>-7.8261636780929633</v>
      </c>
      <c r="CM45" s="360">
        <f t="shared" si="7"/>
        <v>-9.0365022122953373</v>
      </c>
      <c r="CN45" s="360">
        <f t="shared" si="7"/>
        <v>-11.246940362509891</v>
      </c>
      <c r="CO45" s="360">
        <f t="shared" si="7"/>
        <v>-13.440389838999357</v>
      </c>
      <c r="CP45" s="360">
        <f t="shared" si="7"/>
        <v>-15.521855432926213</v>
      </c>
      <c r="CQ45" s="360">
        <f t="shared" si="7"/>
        <v>-16.62625982387463</v>
      </c>
      <c r="CR45" s="360">
        <f t="shared" si="7"/>
        <v>-15.431935881179328</v>
      </c>
      <c r="CS45" s="360">
        <f t="shared" si="7"/>
        <v>-12.431414005557798</v>
      </c>
      <c r="CT45" s="360">
        <f t="shared" si="7"/>
        <v>-6.6510686312123806</v>
      </c>
      <c r="CU45" s="360">
        <f t="shared" si="7"/>
        <v>-1.0135542490136635</v>
      </c>
      <c r="CV45" s="360">
        <f t="shared" si="7"/>
        <v>4.4893480143285061</v>
      </c>
      <c r="CW45" s="360">
        <f t="shared" ref="CW45:DK45" si="8">AVERAGE(CW36:CW40)</f>
        <v>7.6617215382566828</v>
      </c>
      <c r="CX45" s="360">
        <f t="shared" si="8"/>
        <v>6.4786623616352443</v>
      </c>
      <c r="CY45" s="360">
        <f t="shared" si="8"/>
        <v>5.3062986510518355</v>
      </c>
      <c r="CZ45" s="360">
        <f t="shared" si="8"/>
        <v>2.5953265283700668</v>
      </c>
      <c r="DA45" s="360">
        <f t="shared" si="8"/>
        <v>2.8316805508595744</v>
      </c>
      <c r="DB45" s="360">
        <f t="shared" si="8"/>
        <v>2.7066497887764478</v>
      </c>
      <c r="DC45" s="360">
        <f t="shared" si="8"/>
        <v>3.9388910306947786</v>
      </c>
      <c r="DD45" s="360">
        <f t="shared" si="8"/>
        <v>6.5212664654869696</v>
      </c>
      <c r="DE45" s="360">
        <f t="shared" si="8"/>
        <v>6.7513033872235315</v>
      </c>
      <c r="DF45" s="360">
        <f t="shared" si="8"/>
        <v>9.1978526847030828</v>
      </c>
      <c r="DG45" s="360">
        <f t="shared" si="8"/>
        <v>10.354935462515114</v>
      </c>
      <c r="DH45" s="360">
        <f t="shared" si="8"/>
        <v>10.852740411781481</v>
      </c>
      <c r="DI45" s="360">
        <f t="shared" si="8"/>
        <v>10.395019164072867</v>
      </c>
      <c r="DJ45" s="360">
        <f t="shared" si="8"/>
        <v>8.5444608419625787</v>
      </c>
      <c r="DK45" s="360">
        <f t="shared" si="8"/>
        <v>7.466843709028355</v>
      </c>
      <c r="DL45" s="360">
        <f>AVERAGE(DL36:DL40)</f>
        <v>5.9941450683405471</v>
      </c>
      <c r="DM45" s="360"/>
      <c r="DN45" s="360"/>
      <c r="DO45" s="360"/>
      <c r="DP45" s="360"/>
      <c r="DQ45" s="360"/>
      <c r="DR45" s="360"/>
      <c r="DS45" s="360"/>
      <c r="DT45" s="360"/>
      <c r="DU45" s="360"/>
      <c r="DV45" s="360"/>
      <c r="DW45" s="360"/>
      <c r="DX45" s="360"/>
      <c r="DY45" s="135"/>
      <c r="DZ45" s="326">
        <f>CORREL(AJ45:DL45,AJ44:DL44)</f>
        <v>0.8335806478274782</v>
      </c>
      <c r="EA45" s="77"/>
      <c r="EB45" s="77"/>
    </row>
    <row r="46" spans="1:132" s="6" customFormat="1" x14ac:dyDescent="0.25">
      <c r="A46" s="77"/>
      <c r="B46" s="77"/>
      <c r="C46" s="77"/>
      <c r="D46" s="254" t="s">
        <v>280</v>
      </c>
      <c r="E46" s="135"/>
      <c r="F46" s="135"/>
      <c r="G46" s="120" t="s">
        <v>165</v>
      </c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360">
        <f t="shared" ref="AJ46:AW46" si="9">AVERAGE(AJ5:AJ8)</f>
        <v>0.94048181823418164</v>
      </c>
      <c r="AK46" s="360">
        <f t="shared" si="9"/>
        <v>1.3933214343104086</v>
      </c>
      <c r="AL46" s="360">
        <f t="shared" si="9"/>
        <v>2.0119754707210715</v>
      </c>
      <c r="AM46" s="360">
        <f t="shared" si="9"/>
        <v>2.6326489193633567</v>
      </c>
      <c r="AN46" s="360">
        <f t="shared" si="9"/>
        <v>3.1199789847024322</v>
      </c>
      <c r="AO46" s="360">
        <f t="shared" si="9"/>
        <v>4.5115762759657088</v>
      </c>
      <c r="AP46" s="360">
        <f t="shared" si="9"/>
        <v>6.5274246577060833</v>
      </c>
      <c r="AQ46" s="360">
        <f t="shared" si="9"/>
        <v>8.7123650824710399</v>
      </c>
      <c r="AR46" s="360">
        <f t="shared" si="9"/>
        <v>10.570322019728316</v>
      </c>
      <c r="AS46" s="360">
        <f t="shared" si="9"/>
        <v>11.927200140536256</v>
      </c>
      <c r="AT46" s="360">
        <f t="shared" si="9"/>
        <v>13.842664604675399</v>
      </c>
      <c r="AU46" s="360">
        <f t="shared" si="9"/>
        <v>15.846714744944233</v>
      </c>
      <c r="AV46" s="360">
        <f t="shared" si="9"/>
        <v>17.48780588833008</v>
      </c>
      <c r="AW46" s="360">
        <f t="shared" si="9"/>
        <v>15.82444581653778</v>
      </c>
      <c r="AX46" s="360">
        <f t="shared" ref="AX46:CU46" si="10">AVERAGE(AX5:AX8)</f>
        <v>13.662554198553028</v>
      </c>
      <c r="AY46" s="360">
        <f t="shared" si="10"/>
        <v>11.604424700407524</v>
      </c>
      <c r="AZ46" s="360">
        <f t="shared" si="10"/>
        <v>10.054358562688421</v>
      </c>
      <c r="BA46" s="360">
        <f t="shared" si="10"/>
        <v>8.8063554001811593</v>
      </c>
      <c r="BB46" s="360">
        <f t="shared" si="10"/>
        <v>7.1257696526345242</v>
      </c>
      <c r="BC46" s="360">
        <f t="shared" si="10"/>
        <v>5.4622640904214412</v>
      </c>
      <c r="BD46" s="360">
        <f t="shared" si="10"/>
        <v>4.1670661526883404</v>
      </c>
      <c r="BE46" s="360">
        <f t="shared" si="10"/>
        <v>3.6093751315239877</v>
      </c>
      <c r="BF46" s="360">
        <f t="shared" si="10"/>
        <v>2.8262329209882004</v>
      </c>
      <c r="BG46" s="360">
        <f t="shared" si="10"/>
        <v>2.012122346940465</v>
      </c>
      <c r="BH46" s="360">
        <f t="shared" si="10"/>
        <v>1.3494702167562251</v>
      </c>
      <c r="BI46" s="360">
        <f t="shared" si="10"/>
        <v>2.3860253524412349</v>
      </c>
      <c r="BJ46" s="360">
        <f t="shared" si="10"/>
        <v>3.865140234545708</v>
      </c>
      <c r="BK46" s="360">
        <f t="shared" si="10"/>
        <v>5.4333756233421902</v>
      </c>
      <c r="BL46" s="360">
        <f t="shared" si="10"/>
        <v>6.7341849723411027</v>
      </c>
      <c r="BM46" s="360">
        <f t="shared" si="10"/>
        <v>6.864637433263038</v>
      </c>
      <c r="BN46" s="360">
        <f t="shared" si="10"/>
        <v>7.02892965945742</v>
      </c>
      <c r="BO46" s="360">
        <f t="shared" si="10"/>
        <v>7.1784098121164126</v>
      </c>
      <c r="BP46" s="360">
        <f t="shared" si="10"/>
        <v>7.2855584292625277</v>
      </c>
      <c r="BQ46" s="360">
        <f t="shared" si="10"/>
        <v>7.7989072083604896</v>
      </c>
      <c r="BR46" s="360">
        <f t="shared" si="10"/>
        <v>8.5161226987323655</v>
      </c>
      <c r="BS46" s="360">
        <f t="shared" si="10"/>
        <v>9.2573115743594485</v>
      </c>
      <c r="BT46" s="360">
        <f t="shared" si="10"/>
        <v>9.8573744987802474</v>
      </c>
      <c r="BU46" s="360">
        <f t="shared" si="10"/>
        <v>9.8355639374972075</v>
      </c>
      <c r="BV46" s="360">
        <f t="shared" si="10"/>
        <v>9.8322285274416767</v>
      </c>
      <c r="BW46" s="360">
        <f t="shared" si="10"/>
        <v>9.8576362649970655</v>
      </c>
      <c r="BX46" s="360">
        <f t="shared" si="10"/>
        <v>9.8967501169957632</v>
      </c>
      <c r="BY46" s="360">
        <f t="shared" si="10"/>
        <v>8.9977063571327207</v>
      </c>
      <c r="BZ46" s="360">
        <f t="shared" si="10"/>
        <v>7.7935574996101433</v>
      </c>
      <c r="CA46" s="360">
        <f t="shared" si="10"/>
        <v>6.6084003940104576</v>
      </c>
      <c r="CB46" s="360">
        <f t="shared" si="10"/>
        <v>5.6898699560171</v>
      </c>
      <c r="CC46" s="360">
        <f t="shared" si="10"/>
        <v>5.4181265950981112</v>
      </c>
      <c r="CD46" s="360">
        <f t="shared" si="10"/>
        <v>5.0268876728775487</v>
      </c>
      <c r="CE46" s="360">
        <f t="shared" si="10"/>
        <v>4.609076307426724</v>
      </c>
      <c r="CF46" s="360">
        <f t="shared" si="10"/>
        <v>4.261271197200541</v>
      </c>
      <c r="CG46" s="360">
        <f t="shared" si="10"/>
        <v>2.5718647257023237</v>
      </c>
      <c r="CH46" s="360">
        <f t="shared" si="10"/>
        <v>0.24179449589349433</v>
      </c>
      <c r="CI46" s="360">
        <f t="shared" si="10"/>
        <v>-2.1360064484701091</v>
      </c>
      <c r="CJ46" s="360">
        <f t="shared" si="10"/>
        <v>-4.0441298106696317</v>
      </c>
      <c r="CK46" s="360">
        <f t="shared" si="10"/>
        <v>-6.0849925045235906</v>
      </c>
      <c r="CL46" s="360">
        <f t="shared" si="10"/>
        <v>-9.0073767166785981</v>
      </c>
      <c r="CM46" s="360">
        <f t="shared" si="10"/>
        <v>-12.123505173982187</v>
      </c>
      <c r="CN46" s="360">
        <f t="shared" si="10"/>
        <v>-14.726705575078947</v>
      </c>
      <c r="CO46" s="360">
        <f t="shared" si="10"/>
        <v>-14.674087461865273</v>
      </c>
      <c r="CP46" s="360">
        <f t="shared" si="10"/>
        <v>-14.563531373694698</v>
      </c>
      <c r="CQ46" s="360">
        <f t="shared" si="10"/>
        <v>-14.387374104698567</v>
      </c>
      <c r="CR46" s="360">
        <f t="shared" si="10"/>
        <v>-14.180398673269073</v>
      </c>
      <c r="CS46" s="360">
        <f t="shared" si="10"/>
        <v>-12.551416260377289</v>
      </c>
      <c r="CT46" s="360">
        <f t="shared" si="10"/>
        <v>-10.059031815372924</v>
      </c>
      <c r="CU46" s="360">
        <f t="shared" si="10"/>
        <v>-7.171412070972722</v>
      </c>
      <c r="CV46" s="360">
        <f t="shared" ref="CV46:DK46" si="11">AVERAGE(CV5:CV8)</f>
        <v>-4.5547024239613085</v>
      </c>
      <c r="CW46" s="360">
        <f t="shared" si="11"/>
        <v>-1.7785878874657752</v>
      </c>
      <c r="CX46" s="360">
        <f t="shared" si="11"/>
        <v>2.2495834568813695</v>
      </c>
      <c r="CY46" s="360">
        <f t="shared" si="11"/>
        <v>6.6143339533405925</v>
      </c>
      <c r="CZ46" s="360">
        <f t="shared" si="11"/>
        <v>10.316075449356156</v>
      </c>
      <c r="DA46" s="360">
        <f t="shared" si="11"/>
        <v>9.5515682955566668</v>
      </c>
      <c r="DB46" s="360">
        <f t="shared" si="11"/>
        <v>8.6698158963691263</v>
      </c>
      <c r="DC46" s="360">
        <f t="shared" si="11"/>
        <v>7.9802026186774313</v>
      </c>
      <c r="DD46" s="360">
        <f t="shared" si="11"/>
        <v>7.5837210670573345</v>
      </c>
      <c r="DE46" s="360">
        <f t="shared" si="11"/>
        <v>7.2284601112093307</v>
      </c>
      <c r="DF46" s="360">
        <f t="shared" si="11"/>
        <v>6.7563792628362602</v>
      </c>
      <c r="DG46" s="360">
        <f t="shared" si="11"/>
        <v>6.2970377163639375</v>
      </c>
      <c r="DH46" s="360">
        <f t="shared" si="11"/>
        <v>5.9454484302406208</v>
      </c>
      <c r="DI46" s="360">
        <f t="shared" si="11"/>
        <v>4.8771087357377336</v>
      </c>
      <c r="DJ46" s="360">
        <f t="shared" si="11"/>
        <v>3.4129708163637309</v>
      </c>
      <c r="DK46" s="360">
        <f t="shared" si="11"/>
        <v>1.9287975091069005</v>
      </c>
      <c r="DL46" s="360">
        <f>AVERAGE(DL5:DL8)</f>
        <v>0.74458109645721315</v>
      </c>
      <c r="DM46" s="361"/>
      <c r="DN46" s="361"/>
      <c r="DO46" s="361"/>
      <c r="DP46" s="361"/>
      <c r="DQ46" s="361"/>
      <c r="DR46" s="361"/>
      <c r="DS46" s="361"/>
      <c r="DT46" s="361"/>
      <c r="DU46" s="361"/>
      <c r="DV46" s="361"/>
      <c r="DW46" s="361"/>
      <c r="DX46" s="361"/>
      <c r="DY46" s="135"/>
      <c r="DZ46" s="366"/>
      <c r="EA46" s="77"/>
      <c r="EB46" s="77"/>
    </row>
    <row r="47" spans="1:132" s="6" customFormat="1" ht="15.75" thickBot="1" x14ac:dyDescent="0.3">
      <c r="A47" s="77"/>
      <c r="B47" s="77"/>
      <c r="C47" s="77"/>
      <c r="D47" s="362" t="s">
        <v>281</v>
      </c>
      <c r="E47" s="148"/>
      <c r="F47" s="148"/>
      <c r="G47" s="295" t="s">
        <v>165</v>
      </c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363">
        <f t="shared" ref="AJ47:AW47" si="12">AVERAGE(AJ37:AJ40)</f>
        <v>7.5218731336344247</v>
      </c>
      <c r="AK47" s="363">
        <f t="shared" si="12"/>
        <v>8.0746770596313731</v>
      </c>
      <c r="AL47" s="363">
        <f t="shared" si="12"/>
        <v>6.9167558743770083</v>
      </c>
      <c r="AM47" s="363">
        <f t="shared" si="12"/>
        <v>4.4080697162766995</v>
      </c>
      <c r="AN47" s="363">
        <f t="shared" si="12"/>
        <v>2.4257915922899231</v>
      </c>
      <c r="AO47" s="363">
        <f t="shared" si="12"/>
        <v>0.28007598227728769</v>
      </c>
      <c r="AP47" s="363">
        <f t="shared" si="12"/>
        <v>0.38328182948141898</v>
      </c>
      <c r="AQ47" s="363">
        <f t="shared" si="12"/>
        <v>1.9913169352499616</v>
      </c>
      <c r="AR47" s="363">
        <f t="shared" si="12"/>
        <v>3.6440241945794773</v>
      </c>
      <c r="AS47" s="363">
        <f t="shared" si="12"/>
        <v>5.7288630835258108</v>
      </c>
      <c r="AT47" s="363">
        <f t="shared" si="12"/>
        <v>7.1286252431524542</v>
      </c>
      <c r="AU47" s="363">
        <f t="shared" si="12"/>
        <v>6.5986619133772351</v>
      </c>
      <c r="AV47" s="363">
        <f t="shared" si="12"/>
        <v>6.0044297001013049</v>
      </c>
      <c r="AW47" s="363">
        <f t="shared" si="12"/>
        <v>5.8946408490050075</v>
      </c>
      <c r="AX47" s="363">
        <f t="shared" ref="AX47:CU47" si="13">AVERAGE(AX37:AX40)</f>
        <v>4.9603807527600736</v>
      </c>
      <c r="AY47" s="363">
        <f t="shared" si="13"/>
        <v>5.5091165051713027</v>
      </c>
      <c r="AZ47" s="363">
        <f t="shared" si="13"/>
        <v>6.2717822658777989</v>
      </c>
      <c r="BA47" s="363">
        <f t="shared" si="13"/>
        <v>6.7219488842863493</v>
      </c>
      <c r="BB47" s="363">
        <f t="shared" si="13"/>
        <v>7.1136601299696345</v>
      </c>
      <c r="BC47" s="363">
        <f t="shared" si="13"/>
        <v>6.9471067195887493</v>
      </c>
      <c r="BD47" s="363">
        <f t="shared" si="13"/>
        <v>6.7395631318071914</v>
      </c>
      <c r="BE47" s="363">
        <f t="shared" si="13"/>
        <v>6.2728843480664489</v>
      </c>
      <c r="BF47" s="363">
        <f t="shared" si="13"/>
        <v>5.7951395650851367</v>
      </c>
      <c r="BG47" s="363">
        <f t="shared" si="13"/>
        <v>5.3636050165070683</v>
      </c>
      <c r="BH47" s="363">
        <f t="shared" si="13"/>
        <v>4.0487757882082258</v>
      </c>
      <c r="BI47" s="363">
        <f t="shared" si="13"/>
        <v>3.1064106750065306</v>
      </c>
      <c r="BJ47" s="363">
        <f t="shared" si="13"/>
        <v>3.3492493448093685</v>
      </c>
      <c r="BK47" s="363">
        <f t="shared" si="13"/>
        <v>3.6038038965431567</v>
      </c>
      <c r="BL47" s="363">
        <f t="shared" si="13"/>
        <v>5.0927342637206694</v>
      </c>
      <c r="BM47" s="363">
        <f t="shared" si="13"/>
        <v>5.5527450589012206</v>
      </c>
      <c r="BN47" s="363">
        <f t="shared" si="13"/>
        <v>5.6986287959244519</v>
      </c>
      <c r="BO47" s="363">
        <f t="shared" si="13"/>
        <v>5.8127770724314916</v>
      </c>
      <c r="BP47" s="363">
        <f t="shared" si="13"/>
        <v>5.4382187826567705</v>
      </c>
      <c r="BQ47" s="363">
        <f t="shared" si="13"/>
        <v>6.5705618389837275</v>
      </c>
      <c r="BR47" s="363">
        <f t="shared" si="13"/>
        <v>6.4355896666503636</v>
      </c>
      <c r="BS47" s="363">
        <f t="shared" si="13"/>
        <v>6.6564412871497645</v>
      </c>
      <c r="BT47" s="363">
        <f t="shared" si="13"/>
        <v>7.6206447271983064</v>
      </c>
      <c r="BU47" s="363">
        <f t="shared" si="13"/>
        <v>7.9874519029904452</v>
      </c>
      <c r="BV47" s="363">
        <f t="shared" si="13"/>
        <v>9.3470052119166098</v>
      </c>
      <c r="BW47" s="363">
        <f t="shared" si="13"/>
        <v>10.569815181933203</v>
      </c>
      <c r="BX47" s="363">
        <f t="shared" si="13"/>
        <v>10.371024109346381</v>
      </c>
      <c r="BY47" s="363">
        <f t="shared" si="13"/>
        <v>9.34686838508002</v>
      </c>
      <c r="BZ47" s="363">
        <f t="shared" si="13"/>
        <v>8.3605079162466183</v>
      </c>
      <c r="CA47" s="363">
        <f t="shared" si="13"/>
        <v>6.8453399553912329</v>
      </c>
      <c r="CB47" s="363">
        <f t="shared" si="13"/>
        <v>6.5854479155775918</v>
      </c>
      <c r="CC47" s="363">
        <f t="shared" si="13"/>
        <v>6.7711731095973944</v>
      </c>
      <c r="CD47" s="363">
        <f t="shared" si="13"/>
        <v>5.7116830502939484</v>
      </c>
      <c r="CE47" s="363">
        <f t="shared" si="13"/>
        <v>4.2070756985057276</v>
      </c>
      <c r="CF47" s="363">
        <f t="shared" si="13"/>
        <v>0.43734622503409648</v>
      </c>
      <c r="CG47" s="363">
        <f t="shared" si="13"/>
        <v>-4.0413576102765196</v>
      </c>
      <c r="CH47" s="363">
        <f t="shared" si="13"/>
        <v>-5.2992880450950288</v>
      </c>
      <c r="CI47" s="363">
        <f t="shared" si="13"/>
        <v>-7.4895527487611622</v>
      </c>
      <c r="CJ47" s="363">
        <f t="shared" si="13"/>
        <v>-8.2708027673385729</v>
      </c>
      <c r="CK47" s="363">
        <f t="shared" si="13"/>
        <v>-8.4185042904238916</v>
      </c>
      <c r="CL47" s="363">
        <f t="shared" si="13"/>
        <v>-8.7499735568111987</v>
      </c>
      <c r="CM47" s="363">
        <f t="shared" si="13"/>
        <v>-9.9166573002754816</v>
      </c>
      <c r="CN47" s="363">
        <f t="shared" si="13"/>
        <v>-12.19797950016633</v>
      </c>
      <c r="CO47" s="363">
        <f t="shared" si="13"/>
        <v>-14.384249593431104</v>
      </c>
      <c r="CP47" s="363">
        <f t="shared" si="13"/>
        <v>-16.334374185947496</v>
      </c>
      <c r="CQ47" s="363">
        <f t="shared" si="13"/>
        <v>-17.291382654815543</v>
      </c>
      <c r="CR47" s="363">
        <f t="shared" si="13"/>
        <v>-15.746006827233803</v>
      </c>
      <c r="CS47" s="363">
        <f t="shared" si="13"/>
        <v>-12.310603889554269</v>
      </c>
      <c r="CT47" s="363">
        <f t="shared" si="13"/>
        <v>-6.2418868438080519</v>
      </c>
      <c r="CU47" s="363">
        <f t="shared" si="13"/>
        <v>-0.42442086837115789</v>
      </c>
      <c r="CV47" s="363">
        <f t="shared" ref="CV47:DK47" si="14">AVERAGE(CV37:CV40)</f>
        <v>5.1060863265112371</v>
      </c>
      <c r="CW47" s="363">
        <f t="shared" si="14"/>
        <v>8.0158059725821271</v>
      </c>
      <c r="CX47" s="363">
        <f t="shared" si="14"/>
        <v>6.6737674333217551</v>
      </c>
      <c r="CY47" s="363">
        <f t="shared" si="14"/>
        <v>5.6616736501057732</v>
      </c>
      <c r="CZ47" s="363">
        <f t="shared" si="14"/>
        <v>3.1801599304300225</v>
      </c>
      <c r="DA47" s="363">
        <f t="shared" si="14"/>
        <v>3.8514295495123063</v>
      </c>
      <c r="DB47" s="363">
        <f t="shared" si="14"/>
        <v>3.8498629223225223</v>
      </c>
      <c r="DC47" s="363">
        <f t="shared" si="14"/>
        <v>5.0013585448167417</v>
      </c>
      <c r="DD47" s="363">
        <f t="shared" si="14"/>
        <v>7.656210445966817</v>
      </c>
      <c r="DE47" s="363">
        <f t="shared" si="14"/>
        <v>7.7045865518887364</v>
      </c>
      <c r="DF47" s="363">
        <f t="shared" si="14"/>
        <v>9.926281052066761</v>
      </c>
      <c r="DG47" s="363">
        <f t="shared" si="14"/>
        <v>10.75273701784293</v>
      </c>
      <c r="DH47" s="363">
        <f t="shared" si="14"/>
        <v>10.576944485159087</v>
      </c>
      <c r="DI47" s="363">
        <f t="shared" si="14"/>
        <v>9.6564261602804482</v>
      </c>
      <c r="DJ47" s="363">
        <f t="shared" si="14"/>
        <v>7.8088302489870287</v>
      </c>
      <c r="DK47" s="363">
        <f t="shared" si="14"/>
        <v>6.9331576944969182</v>
      </c>
      <c r="DL47" s="363">
        <f>AVERAGE(DL37:DL40)</f>
        <v>5.8631182563644071</v>
      </c>
      <c r="DM47" s="363"/>
      <c r="DN47" s="363"/>
      <c r="DO47" s="363"/>
      <c r="DP47" s="363"/>
      <c r="DQ47" s="363"/>
      <c r="DR47" s="363"/>
      <c r="DS47" s="363"/>
      <c r="DT47" s="363"/>
      <c r="DU47" s="363"/>
      <c r="DV47" s="363"/>
      <c r="DW47" s="363"/>
      <c r="DX47" s="363"/>
      <c r="DY47" s="148"/>
      <c r="DZ47" s="367">
        <f>CORREL(AJ47:DL47,AJ46:DL46)</f>
        <v>0.81739878797012178</v>
      </c>
      <c r="EA47" s="77"/>
      <c r="EB47" s="77"/>
    </row>
  </sheetData>
  <mergeCells count="7">
    <mergeCell ref="A1:G1"/>
    <mergeCell ref="EB31:EB35"/>
    <mergeCell ref="A4:A8"/>
    <mergeCell ref="A10:A34"/>
    <mergeCell ref="A36:A40"/>
    <mergeCell ref="EA31:EA35"/>
    <mergeCell ref="DZ31:DZ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DT85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I30" sqref="AI30"/>
    </sheetView>
  </sheetViews>
  <sheetFormatPr defaultColWidth="8.7109375" defaultRowHeight="15" x14ac:dyDescent="0.25"/>
  <cols>
    <col min="1" max="1" width="15.140625" customWidth="1"/>
    <col min="2" max="5" width="9.7109375" customWidth="1"/>
    <col min="7" max="7" width="17.42578125" bestFit="1" customWidth="1"/>
    <col min="8" max="8" width="12" bestFit="1" customWidth="1"/>
    <col min="9" max="9" width="13.42578125" bestFit="1" customWidth="1"/>
    <col min="10" max="11" width="12" bestFit="1" customWidth="1"/>
    <col min="12" max="12" width="12.42578125" bestFit="1" customWidth="1"/>
    <col min="13" max="13" width="12" bestFit="1" customWidth="1"/>
    <col min="14" max="15" width="12.140625" bestFit="1" customWidth="1"/>
    <col min="17" max="17" width="15.7109375" customWidth="1"/>
    <col min="18" max="25" width="14.140625" customWidth="1"/>
    <col min="27" max="27" width="17" customWidth="1"/>
  </cols>
  <sheetData>
    <row r="1" spans="1:124" s="24" customFormat="1" ht="20.25" x14ac:dyDescent="0.25">
      <c r="A1" s="376" t="s">
        <v>312</v>
      </c>
      <c r="B1" s="376"/>
      <c r="D1" s="376"/>
      <c r="E1" s="376"/>
      <c r="F1" s="376"/>
      <c r="G1" s="376"/>
      <c r="H1" s="31"/>
      <c r="I1" s="31"/>
      <c r="K1" s="23"/>
      <c r="L1" s="31"/>
      <c r="M1" s="31"/>
      <c r="N1" s="31"/>
      <c r="O1" s="31"/>
      <c r="P1" s="31"/>
      <c r="AE1" s="29"/>
      <c r="DR1" s="73"/>
      <c r="DS1" s="73"/>
      <c r="DT1" s="73"/>
    </row>
    <row r="2" spans="1:124" s="26" customFormat="1" ht="21" thickBot="1" x14ac:dyDescent="0.3">
      <c r="A2" s="399"/>
      <c r="B2" s="400"/>
      <c r="D2" s="400"/>
      <c r="E2" s="400"/>
      <c r="F2" s="399"/>
      <c r="G2" s="399"/>
      <c r="H2" s="32"/>
      <c r="I2" s="32"/>
      <c r="K2" s="25"/>
      <c r="L2" s="32"/>
      <c r="M2" s="32"/>
      <c r="N2" s="32"/>
      <c r="O2" s="32"/>
      <c r="P2" s="32"/>
      <c r="AE2" s="30"/>
    </row>
    <row r="3" spans="1:124" ht="77.650000000000006" customHeight="1" x14ac:dyDescent="0.25">
      <c r="A3" s="28" t="s">
        <v>282</v>
      </c>
      <c r="B3" s="377" t="s">
        <v>288</v>
      </c>
      <c r="C3" s="407" t="s">
        <v>287</v>
      </c>
      <c r="D3" s="377" t="s">
        <v>290</v>
      </c>
      <c r="E3" s="378" t="s">
        <v>289</v>
      </c>
    </row>
    <row r="4" spans="1:124" ht="15.75" thickBot="1" x14ac:dyDescent="0.3">
      <c r="A4" s="28" t="s">
        <v>140</v>
      </c>
      <c r="B4" s="379" t="s">
        <v>165</v>
      </c>
      <c r="C4" s="408" t="s">
        <v>165</v>
      </c>
      <c r="D4" s="379" t="s">
        <v>165</v>
      </c>
      <c r="E4" s="380" t="s">
        <v>165</v>
      </c>
    </row>
    <row r="5" spans="1:124" ht="18.75" x14ac:dyDescent="0.3">
      <c r="A5" s="188">
        <v>35064</v>
      </c>
      <c r="B5" s="381">
        <v>7.5218731336344247</v>
      </c>
      <c r="C5" s="409">
        <v>0.94048181823418164</v>
      </c>
      <c r="D5" s="381">
        <v>7.4920175438762753</v>
      </c>
      <c r="E5" s="382">
        <v>0.21954907613938085</v>
      </c>
      <c r="G5" s="415" t="s">
        <v>303</v>
      </c>
      <c r="H5" s="401"/>
      <c r="I5" s="401"/>
      <c r="J5" s="401"/>
      <c r="K5" s="401"/>
      <c r="L5" s="401"/>
      <c r="M5" s="401"/>
      <c r="N5" s="401"/>
      <c r="O5" s="402"/>
      <c r="Q5" s="135"/>
    </row>
    <row r="6" spans="1:124" ht="15.75" thickBot="1" x14ac:dyDescent="0.3">
      <c r="A6" s="188">
        <v>35155</v>
      </c>
      <c r="B6" s="381">
        <v>8.0746770596313731</v>
      </c>
      <c r="C6" s="409">
        <v>1.3933214343104086</v>
      </c>
      <c r="D6" s="381">
        <v>7.8805499795919873</v>
      </c>
      <c r="E6" s="382">
        <v>0.74396825982542314</v>
      </c>
      <c r="G6" s="342"/>
      <c r="H6" s="19"/>
      <c r="I6" s="19"/>
      <c r="J6" s="19"/>
      <c r="K6" s="19"/>
      <c r="L6" s="19"/>
      <c r="M6" s="19"/>
      <c r="N6" s="19"/>
      <c r="O6" s="343"/>
      <c r="Q6" s="135"/>
    </row>
    <row r="7" spans="1:124" x14ac:dyDescent="0.25">
      <c r="A7" s="188">
        <v>35246</v>
      </c>
      <c r="B7" s="381">
        <v>6.9167558743770083</v>
      </c>
      <c r="C7" s="409">
        <v>2.0119754707210715</v>
      </c>
      <c r="D7" s="381">
        <v>7.1610817780661646</v>
      </c>
      <c r="E7" s="382">
        <v>1.4724205987398213</v>
      </c>
      <c r="G7" s="344" t="s">
        <v>251</v>
      </c>
      <c r="H7" s="330"/>
      <c r="I7" s="19"/>
      <c r="J7" s="19"/>
      <c r="K7" s="19"/>
      <c r="L7" s="19"/>
      <c r="M7" s="19"/>
      <c r="N7" s="19"/>
      <c r="O7" s="343"/>
      <c r="Q7" s="411"/>
      <c r="R7" s="411"/>
      <c r="S7" s="135"/>
      <c r="T7" s="135"/>
      <c r="U7" s="135"/>
      <c r="V7" s="135"/>
      <c r="W7" s="135"/>
      <c r="X7" s="135"/>
      <c r="Y7" s="135"/>
    </row>
    <row r="8" spans="1:124" x14ac:dyDescent="0.25">
      <c r="A8" s="188">
        <v>35338</v>
      </c>
      <c r="B8" s="381">
        <v>4.4080697162766995</v>
      </c>
      <c r="C8" s="409">
        <v>2.6326489193633567</v>
      </c>
      <c r="D8" s="381">
        <v>4.5330925901688719</v>
      </c>
      <c r="E8" s="382">
        <v>2.2190976246939167</v>
      </c>
      <c r="G8" s="345" t="s">
        <v>252</v>
      </c>
      <c r="H8" s="331">
        <v>0.81739878797012189</v>
      </c>
      <c r="I8" s="19"/>
      <c r="J8" s="19"/>
      <c r="K8" s="19"/>
      <c r="L8" s="19"/>
      <c r="M8" s="19"/>
      <c r="N8" s="19"/>
      <c r="O8" s="343"/>
      <c r="Q8" s="327"/>
      <c r="R8" s="331"/>
      <c r="S8" s="135"/>
      <c r="T8" s="135"/>
      <c r="U8" s="135"/>
      <c r="V8" s="135"/>
      <c r="W8" s="135"/>
      <c r="X8" s="135"/>
      <c r="Y8" s="135"/>
    </row>
    <row r="9" spans="1:124" x14ac:dyDescent="0.25">
      <c r="A9" s="188">
        <v>35430</v>
      </c>
      <c r="B9" s="381">
        <v>2.4257915922899231</v>
      </c>
      <c r="C9" s="409">
        <v>3.1199789847024322</v>
      </c>
      <c r="D9" s="381">
        <v>2.6056184183195645</v>
      </c>
      <c r="E9" s="382">
        <v>2.8182406870206886</v>
      </c>
      <c r="G9" s="345" t="s">
        <v>253</v>
      </c>
      <c r="H9" s="332">
        <v>0.6681407785750243</v>
      </c>
      <c r="I9" s="19"/>
      <c r="J9" s="19"/>
      <c r="K9" s="19"/>
      <c r="L9" s="19"/>
      <c r="M9" s="19"/>
      <c r="N9" s="19"/>
      <c r="O9" s="343"/>
      <c r="Q9" s="327"/>
      <c r="R9" s="331"/>
      <c r="S9" s="135"/>
      <c r="T9" s="135"/>
      <c r="U9" s="135"/>
      <c r="V9" s="135"/>
      <c r="W9" s="135"/>
      <c r="X9" s="135"/>
      <c r="Y9" s="135"/>
    </row>
    <row r="10" spans="1:124" x14ac:dyDescent="0.25">
      <c r="A10" s="188">
        <v>35520</v>
      </c>
      <c r="B10" s="381">
        <v>0.28007598227728769</v>
      </c>
      <c r="C10" s="409">
        <v>4.5115762759657088</v>
      </c>
      <c r="D10" s="381">
        <v>0.37180162905783337</v>
      </c>
      <c r="E10" s="382">
        <v>3.6190808332994875</v>
      </c>
      <c r="G10" s="345" t="s">
        <v>254</v>
      </c>
      <c r="H10" s="331">
        <v>0.66394002893673343</v>
      </c>
      <c r="I10" s="19"/>
      <c r="J10" s="19"/>
      <c r="K10" s="19"/>
      <c r="L10" s="19"/>
      <c r="M10" s="19"/>
      <c r="N10" s="19"/>
      <c r="O10" s="343"/>
      <c r="Q10" s="327"/>
      <c r="R10" s="331"/>
      <c r="S10" s="135"/>
      <c r="T10" s="135"/>
      <c r="U10" s="135"/>
      <c r="V10" s="135"/>
      <c r="W10" s="135"/>
      <c r="X10" s="135"/>
      <c r="Y10" s="135"/>
    </row>
    <row r="11" spans="1:124" x14ac:dyDescent="0.25">
      <c r="A11" s="188">
        <v>35611</v>
      </c>
      <c r="B11" s="381">
        <v>0.38328182948141898</v>
      </c>
      <c r="C11" s="409">
        <v>6.5274246577060833</v>
      </c>
      <c r="D11" s="381">
        <v>7.3385130701526968E-2</v>
      </c>
      <c r="E11" s="382">
        <v>4.7907423312259212</v>
      </c>
      <c r="G11" s="345" t="s">
        <v>255</v>
      </c>
      <c r="H11" s="331">
        <v>4.3596129416836407</v>
      </c>
      <c r="I11" s="19"/>
      <c r="J11" s="19"/>
      <c r="K11" s="19"/>
      <c r="L11" s="19"/>
      <c r="M11" s="19"/>
      <c r="N11" s="19"/>
      <c r="O11" s="343"/>
      <c r="Q11" s="327"/>
      <c r="R11" s="331"/>
      <c r="S11" s="135"/>
      <c r="T11" s="135"/>
      <c r="U11" s="135"/>
      <c r="V11" s="135"/>
      <c r="W11" s="135"/>
      <c r="X11" s="135"/>
      <c r="Y11" s="135"/>
    </row>
    <row r="12" spans="1:124" ht="15.75" thickBot="1" x14ac:dyDescent="0.3">
      <c r="A12" s="188">
        <v>35703</v>
      </c>
      <c r="B12" s="381">
        <v>1.9913169352499616</v>
      </c>
      <c r="C12" s="409">
        <v>8.7123650824710399</v>
      </c>
      <c r="D12" s="381">
        <v>1.7169053275128832</v>
      </c>
      <c r="E12" s="382">
        <v>6.0776709017750603</v>
      </c>
      <c r="G12" s="346" t="s">
        <v>256</v>
      </c>
      <c r="H12" s="328">
        <v>81</v>
      </c>
      <c r="I12" s="19"/>
      <c r="J12" s="19"/>
      <c r="K12" s="19"/>
      <c r="L12" s="19"/>
      <c r="M12" s="19"/>
      <c r="N12" s="19"/>
      <c r="O12" s="343"/>
      <c r="Q12" s="327"/>
      <c r="R12" s="327"/>
      <c r="S12" s="135"/>
      <c r="T12" s="135"/>
      <c r="U12" s="135"/>
      <c r="V12" s="135"/>
      <c r="W12" s="135"/>
      <c r="X12" s="135"/>
      <c r="Y12" s="135"/>
    </row>
    <row r="13" spans="1:124" x14ac:dyDescent="0.25">
      <c r="A13" s="188">
        <v>35795</v>
      </c>
      <c r="B13" s="381">
        <v>3.6440241945794773</v>
      </c>
      <c r="C13" s="409">
        <v>10.570322019728316</v>
      </c>
      <c r="D13" s="381">
        <v>3.5133759038371268</v>
      </c>
      <c r="E13" s="382">
        <v>7.187039141102602</v>
      </c>
      <c r="G13" s="342"/>
      <c r="H13" s="19"/>
      <c r="I13" s="19"/>
      <c r="J13" s="19"/>
      <c r="K13" s="19"/>
      <c r="L13" s="19"/>
      <c r="M13" s="19"/>
      <c r="N13" s="19"/>
      <c r="O13" s="343"/>
      <c r="Q13" s="135"/>
      <c r="R13" s="135"/>
      <c r="S13" s="135"/>
      <c r="T13" s="135"/>
      <c r="U13" s="135"/>
      <c r="V13" s="135"/>
      <c r="W13" s="135"/>
      <c r="X13" s="135"/>
      <c r="Y13" s="135"/>
    </row>
    <row r="14" spans="1:124" ht="15.75" thickBot="1" x14ac:dyDescent="0.3">
      <c r="A14" s="188">
        <v>35885</v>
      </c>
      <c r="B14" s="381">
        <v>5.7288630835258108</v>
      </c>
      <c r="C14" s="409">
        <v>11.927200140536256</v>
      </c>
      <c r="D14" s="381">
        <v>5.9299047235331637</v>
      </c>
      <c r="E14" s="382">
        <v>8.7193736828533499</v>
      </c>
      <c r="G14" s="342" t="s">
        <v>257</v>
      </c>
      <c r="H14" s="19"/>
      <c r="I14" s="19"/>
      <c r="J14" s="19"/>
      <c r="K14" s="19"/>
      <c r="L14" s="19"/>
      <c r="M14" s="19"/>
      <c r="N14" s="19"/>
      <c r="O14" s="343"/>
      <c r="Q14" s="135"/>
      <c r="R14" s="135"/>
      <c r="S14" s="135"/>
      <c r="T14" s="135"/>
      <c r="U14" s="135"/>
      <c r="V14" s="135"/>
      <c r="W14" s="135"/>
      <c r="X14" s="135"/>
      <c r="Y14" s="135"/>
    </row>
    <row r="15" spans="1:124" x14ac:dyDescent="0.25">
      <c r="A15" s="188">
        <v>35976</v>
      </c>
      <c r="B15" s="381">
        <v>7.1286252431524542</v>
      </c>
      <c r="C15" s="409">
        <v>13.842664604675399</v>
      </c>
      <c r="D15" s="381">
        <v>7.652203913186824</v>
      </c>
      <c r="E15" s="382">
        <v>10.906749522836114</v>
      </c>
      <c r="G15" s="347"/>
      <c r="H15" s="329" t="s">
        <v>262</v>
      </c>
      <c r="I15" s="329" t="s">
        <v>263</v>
      </c>
      <c r="J15" s="329" t="s">
        <v>264</v>
      </c>
      <c r="K15" s="329" t="s">
        <v>265</v>
      </c>
      <c r="L15" s="329" t="s">
        <v>266</v>
      </c>
      <c r="M15" s="19"/>
      <c r="N15" s="19"/>
      <c r="O15" s="343"/>
      <c r="Q15" s="412"/>
      <c r="R15" s="412"/>
      <c r="S15" s="412"/>
      <c r="T15" s="412"/>
      <c r="U15" s="412"/>
      <c r="V15" s="412"/>
      <c r="W15" s="135"/>
      <c r="X15" s="135"/>
      <c r="Y15" s="135"/>
    </row>
    <row r="16" spans="1:124" x14ac:dyDescent="0.25">
      <c r="A16" s="188">
        <v>36068</v>
      </c>
      <c r="B16" s="381">
        <v>6.5986619133772351</v>
      </c>
      <c r="C16" s="409">
        <v>15.846714744944233</v>
      </c>
      <c r="D16" s="381">
        <v>7.1937901404573878</v>
      </c>
      <c r="E16" s="382">
        <v>13.227032113347397</v>
      </c>
      <c r="G16" s="345" t="s">
        <v>258</v>
      </c>
      <c r="H16" s="327">
        <v>1</v>
      </c>
      <c r="I16" s="327">
        <v>3022.9923379352977</v>
      </c>
      <c r="J16" s="327">
        <v>3022.9923379352977</v>
      </c>
      <c r="K16" s="327">
        <v>159.05274917713788</v>
      </c>
      <c r="L16" s="327">
        <v>1.30128472573688E-20</v>
      </c>
      <c r="M16" s="19"/>
      <c r="N16" s="19"/>
      <c r="O16" s="343"/>
      <c r="Q16" s="327"/>
      <c r="R16" s="327"/>
      <c r="S16" s="327"/>
      <c r="T16" s="327"/>
      <c r="U16" s="327"/>
      <c r="V16" s="327"/>
      <c r="W16" s="135"/>
      <c r="X16" s="135"/>
      <c r="Y16" s="135"/>
    </row>
    <row r="17" spans="1:25" x14ac:dyDescent="0.25">
      <c r="A17" s="188">
        <v>36160</v>
      </c>
      <c r="B17" s="381">
        <v>6.0044297001013049</v>
      </c>
      <c r="C17" s="409">
        <v>17.48780588833008</v>
      </c>
      <c r="D17" s="381">
        <v>6.5751628410799103</v>
      </c>
      <c r="E17" s="382">
        <v>15.152492588308458</v>
      </c>
      <c r="G17" s="345" t="s">
        <v>259</v>
      </c>
      <c r="H17" s="327">
        <v>79</v>
      </c>
      <c r="I17" s="327">
        <v>1501.4917751023431</v>
      </c>
      <c r="J17" s="327">
        <v>19.006225001295483</v>
      </c>
      <c r="K17" s="327"/>
      <c r="L17" s="327"/>
      <c r="M17" s="19"/>
      <c r="N17" s="19"/>
      <c r="O17" s="343"/>
      <c r="Q17" s="327"/>
      <c r="R17" s="327"/>
      <c r="S17" s="327"/>
      <c r="T17" s="327"/>
      <c r="U17" s="327"/>
      <c r="V17" s="327"/>
      <c r="W17" s="135"/>
      <c r="X17" s="135"/>
      <c r="Y17" s="135"/>
    </row>
    <row r="18" spans="1:25" ht="15.75" thickBot="1" x14ac:dyDescent="0.3">
      <c r="A18" s="188">
        <v>36250</v>
      </c>
      <c r="B18" s="381">
        <v>5.8946408490050075</v>
      </c>
      <c r="C18" s="409">
        <v>15.82444581653778</v>
      </c>
      <c r="D18" s="381">
        <v>6.2377526513473303</v>
      </c>
      <c r="E18" s="382">
        <v>14.253212259201167</v>
      </c>
      <c r="G18" s="346" t="s">
        <v>260</v>
      </c>
      <c r="H18" s="328">
        <v>80</v>
      </c>
      <c r="I18" s="328">
        <v>4524.4841130376408</v>
      </c>
      <c r="J18" s="328"/>
      <c r="K18" s="328"/>
      <c r="L18" s="328"/>
      <c r="M18" s="19"/>
      <c r="N18" s="19"/>
      <c r="O18" s="343"/>
      <c r="Q18" s="327"/>
      <c r="R18" s="327"/>
      <c r="S18" s="327"/>
      <c r="T18" s="327"/>
      <c r="U18" s="327"/>
      <c r="V18" s="327"/>
      <c r="W18" s="135"/>
      <c r="X18" s="135"/>
      <c r="Y18" s="135"/>
    </row>
    <row r="19" spans="1:25" ht="15.75" thickBot="1" x14ac:dyDescent="0.3">
      <c r="A19" s="188">
        <v>36341</v>
      </c>
      <c r="B19" s="381">
        <v>4.9603807527600736</v>
      </c>
      <c r="C19" s="409">
        <v>13.662554198553028</v>
      </c>
      <c r="D19" s="381">
        <v>5.3033081744627024</v>
      </c>
      <c r="E19" s="382">
        <v>13.120959191224433</v>
      </c>
      <c r="G19" s="342"/>
      <c r="H19" s="19"/>
      <c r="I19" s="19"/>
      <c r="J19" s="19"/>
      <c r="K19" s="19"/>
      <c r="L19" s="19"/>
      <c r="M19" s="19"/>
      <c r="N19" s="19"/>
      <c r="O19" s="343"/>
      <c r="Q19" s="135"/>
      <c r="R19" s="135"/>
      <c r="S19" s="135"/>
      <c r="T19" s="135"/>
      <c r="U19" s="135"/>
      <c r="V19" s="135"/>
      <c r="W19" s="135"/>
      <c r="X19" s="135"/>
      <c r="Y19" s="135"/>
    </row>
    <row r="20" spans="1:25" x14ac:dyDescent="0.25">
      <c r="A20" s="188">
        <v>36433</v>
      </c>
      <c r="B20" s="381">
        <v>5.5091165051713027</v>
      </c>
      <c r="C20" s="409">
        <v>11.604424700407524</v>
      </c>
      <c r="D20" s="381">
        <v>5.7924805926846634</v>
      </c>
      <c r="E20" s="382">
        <v>12.084630388670851</v>
      </c>
      <c r="G20" s="347"/>
      <c r="H20" s="329" t="s">
        <v>267</v>
      </c>
      <c r="I20" s="329" t="s">
        <v>255</v>
      </c>
      <c r="J20" s="329" t="s">
        <v>268</v>
      </c>
      <c r="K20" s="329" t="s">
        <v>269</v>
      </c>
      <c r="L20" s="329" t="s">
        <v>270</v>
      </c>
      <c r="M20" s="329" t="s">
        <v>271</v>
      </c>
      <c r="N20" s="329" t="s">
        <v>272</v>
      </c>
      <c r="O20" s="348" t="s">
        <v>273</v>
      </c>
      <c r="Q20" s="412"/>
      <c r="R20" s="412"/>
      <c r="S20" s="412"/>
      <c r="T20" s="412"/>
      <c r="U20" s="412"/>
      <c r="V20" s="412"/>
      <c r="W20" s="412"/>
      <c r="X20" s="412"/>
      <c r="Y20" s="412"/>
    </row>
    <row r="21" spans="1:25" x14ac:dyDescent="0.25">
      <c r="A21" s="188">
        <v>36525</v>
      </c>
      <c r="B21" s="381">
        <v>6.2717822658777989</v>
      </c>
      <c r="C21" s="409">
        <v>10.054358562688421</v>
      </c>
      <c r="D21" s="381">
        <v>6.4644939885689059</v>
      </c>
      <c r="E21" s="382">
        <v>11.333112609710229</v>
      </c>
      <c r="G21" s="345" t="s">
        <v>261</v>
      </c>
      <c r="H21" s="331">
        <v>0.97194357900296158</v>
      </c>
      <c r="I21" s="331">
        <v>0.53345448694608799</v>
      </c>
      <c r="J21" s="331">
        <v>1.8219803240706234</v>
      </c>
      <c r="K21" s="327">
        <v>7.2242605276560207E-2</v>
      </c>
      <c r="L21" s="327">
        <v>-8.9871016687084637E-2</v>
      </c>
      <c r="M21" s="327">
        <v>2.0337581746930078</v>
      </c>
      <c r="N21" s="327">
        <v>-8.9871016687084637E-2</v>
      </c>
      <c r="O21" s="349">
        <v>2.0337581746930078</v>
      </c>
      <c r="Q21" s="327"/>
      <c r="R21" s="327"/>
      <c r="S21" s="327"/>
      <c r="T21" s="327"/>
      <c r="U21" s="327"/>
      <c r="V21" s="327"/>
      <c r="W21" s="327"/>
      <c r="X21" s="327"/>
      <c r="Y21" s="327"/>
    </row>
    <row r="22" spans="1:25" ht="15.75" thickBot="1" x14ac:dyDescent="0.3">
      <c r="A22" s="188">
        <v>36616</v>
      </c>
      <c r="B22" s="381">
        <v>6.7219488842863493</v>
      </c>
      <c r="C22" s="409">
        <v>8.8063554001811593</v>
      </c>
      <c r="D22" s="381">
        <v>7.1173287146182815</v>
      </c>
      <c r="E22" s="382">
        <v>10.583607826570406</v>
      </c>
      <c r="G22" s="346" t="s">
        <v>288</v>
      </c>
      <c r="H22" s="413">
        <v>0.89400190372809041</v>
      </c>
      <c r="I22" s="414">
        <v>7.0887205091927988E-2</v>
      </c>
      <c r="J22" s="414">
        <v>12.611611680397475</v>
      </c>
      <c r="K22" s="328">
        <v>1.3012847257368521E-20</v>
      </c>
      <c r="L22" s="328">
        <v>0.7529044514502361</v>
      </c>
      <c r="M22" s="328">
        <v>1.0350993560059447</v>
      </c>
      <c r="N22" s="328">
        <v>0.7529044514502361</v>
      </c>
      <c r="O22" s="350">
        <v>1.0350993560059447</v>
      </c>
      <c r="Q22" s="327"/>
      <c r="R22" s="327"/>
      <c r="S22" s="327"/>
      <c r="T22" s="327"/>
      <c r="U22" s="327"/>
      <c r="V22" s="327"/>
      <c r="W22" s="327"/>
      <c r="X22" s="327"/>
      <c r="Y22" s="327"/>
    </row>
    <row r="23" spans="1:25" ht="15.75" thickBot="1" x14ac:dyDescent="0.3">
      <c r="A23" s="188">
        <v>36707</v>
      </c>
      <c r="B23" s="381">
        <v>7.1136601299696345</v>
      </c>
      <c r="C23" s="409">
        <v>7.1257696526345242</v>
      </c>
      <c r="D23" s="381">
        <v>7.548691974746875</v>
      </c>
      <c r="E23" s="382">
        <v>9.5677510704895532</v>
      </c>
    </row>
    <row r="24" spans="1:25" ht="18.75" x14ac:dyDescent="0.3">
      <c r="A24" s="188">
        <v>36799</v>
      </c>
      <c r="B24" s="381">
        <v>6.9471067195887493</v>
      </c>
      <c r="C24" s="409">
        <v>5.4622640904214412</v>
      </c>
      <c r="D24" s="381">
        <v>7.5757863728059878</v>
      </c>
      <c r="E24" s="382">
        <v>8.554886078744234</v>
      </c>
      <c r="G24" s="415" t="s">
        <v>279</v>
      </c>
      <c r="H24" s="401"/>
      <c r="I24" s="401"/>
      <c r="J24" s="401"/>
      <c r="K24" s="401"/>
      <c r="L24" s="401"/>
      <c r="M24" s="401"/>
      <c r="N24" s="401"/>
      <c r="O24" s="402"/>
      <c r="Q24" s="135"/>
    </row>
    <row r="25" spans="1:25" ht="15.75" thickBot="1" x14ac:dyDescent="0.3">
      <c r="A25" s="188">
        <v>36891</v>
      </c>
      <c r="B25" s="381">
        <v>6.7395631318071914</v>
      </c>
      <c r="C25" s="409">
        <v>4.1670661526883404</v>
      </c>
      <c r="D25" s="381">
        <v>7.6984408921966336</v>
      </c>
      <c r="E25" s="382">
        <v>7.7612762776930948</v>
      </c>
      <c r="G25" s="403"/>
      <c r="H25" s="404"/>
      <c r="I25" s="404"/>
      <c r="J25" s="404"/>
      <c r="K25" s="404"/>
      <c r="L25" s="404"/>
      <c r="M25" s="404"/>
      <c r="N25" s="404"/>
      <c r="O25" s="405"/>
      <c r="Q25" s="135"/>
    </row>
    <row r="26" spans="1:25" x14ac:dyDescent="0.25">
      <c r="A26" s="188">
        <v>36981</v>
      </c>
      <c r="B26" s="381">
        <v>6.2728843480664489</v>
      </c>
      <c r="C26" s="409">
        <v>3.6093751315239877</v>
      </c>
      <c r="D26" s="381">
        <v>7.2135761470029847</v>
      </c>
      <c r="E26" s="382">
        <v>6.5407427987020723</v>
      </c>
      <c r="G26" s="344" t="s">
        <v>251</v>
      </c>
      <c r="H26" s="330"/>
      <c r="I26" s="19"/>
      <c r="J26" s="19"/>
      <c r="K26" s="19"/>
      <c r="L26" s="19"/>
      <c r="M26" s="19"/>
      <c r="N26" s="19"/>
      <c r="O26" s="343"/>
      <c r="Q26" s="411"/>
    </row>
    <row r="27" spans="1:25" x14ac:dyDescent="0.25">
      <c r="A27" s="188">
        <v>37072</v>
      </c>
      <c r="B27" s="381">
        <v>5.7951395650851367</v>
      </c>
      <c r="C27" s="409">
        <v>2.8262329209882004</v>
      </c>
      <c r="D27" s="381">
        <v>6.6639028164678935</v>
      </c>
      <c r="E27" s="382">
        <v>4.916577305563985</v>
      </c>
      <c r="G27" s="345" t="s">
        <v>252</v>
      </c>
      <c r="H27" s="331">
        <v>0.83358064782747854</v>
      </c>
      <c r="I27" s="19"/>
      <c r="J27" s="19"/>
      <c r="K27" s="19"/>
      <c r="L27" s="19"/>
      <c r="M27" s="19"/>
      <c r="N27" s="19"/>
      <c r="O27" s="343"/>
      <c r="Q27" s="327"/>
    </row>
    <row r="28" spans="1:25" x14ac:dyDescent="0.25">
      <c r="A28" s="188">
        <v>37164</v>
      </c>
      <c r="B28" s="381">
        <v>5.3636050165070683</v>
      </c>
      <c r="C28" s="409">
        <v>2.012122346940465</v>
      </c>
      <c r="D28" s="381">
        <v>6.2724753692379753</v>
      </c>
      <c r="E28" s="382">
        <v>3.3258425469898554</v>
      </c>
      <c r="G28" s="345" t="s">
        <v>253</v>
      </c>
      <c r="H28" s="332">
        <v>0.69485669643247883</v>
      </c>
      <c r="I28" s="19"/>
      <c r="J28" s="19"/>
      <c r="K28" s="19"/>
      <c r="L28" s="19"/>
      <c r="M28" s="19"/>
      <c r="N28" s="19"/>
      <c r="O28" s="343"/>
      <c r="Q28" s="327"/>
    </row>
    <row r="29" spans="1:25" x14ac:dyDescent="0.25">
      <c r="A29" s="188">
        <v>37256</v>
      </c>
      <c r="B29" s="381">
        <v>4.0487757882082258</v>
      </c>
      <c r="C29" s="409">
        <v>1.3494702167562251</v>
      </c>
      <c r="D29" s="381">
        <v>4.7382906373158855</v>
      </c>
      <c r="E29" s="382">
        <v>2.0954834597604877</v>
      </c>
      <c r="G29" s="345" t="s">
        <v>254</v>
      </c>
      <c r="H29" s="331">
        <v>0.69099412296959883</v>
      </c>
      <c r="I29" s="19"/>
      <c r="J29" s="19"/>
      <c r="K29" s="19"/>
      <c r="L29" s="19"/>
      <c r="M29" s="19"/>
      <c r="N29" s="19"/>
      <c r="O29" s="343"/>
      <c r="Q29" s="327"/>
    </row>
    <row r="30" spans="1:25" x14ac:dyDescent="0.25">
      <c r="A30" s="188">
        <v>37346</v>
      </c>
      <c r="B30" s="381">
        <v>3.1064106750065306</v>
      </c>
      <c r="C30" s="409">
        <v>2.3860253524412349</v>
      </c>
      <c r="D30" s="381">
        <v>3.6929267221683837</v>
      </c>
      <c r="E30" s="382">
        <v>2.6087200270002815</v>
      </c>
      <c r="G30" s="345" t="s">
        <v>255</v>
      </c>
      <c r="H30" s="331">
        <v>3.9066155417220787</v>
      </c>
      <c r="I30" s="19"/>
      <c r="J30" s="19"/>
      <c r="K30" s="19"/>
      <c r="L30" s="19"/>
      <c r="M30" s="19"/>
      <c r="N30" s="19"/>
      <c r="O30" s="343"/>
      <c r="Q30" s="327"/>
    </row>
    <row r="31" spans="1:25" ht="15.75" thickBot="1" x14ac:dyDescent="0.3">
      <c r="A31" s="188">
        <v>37437</v>
      </c>
      <c r="B31" s="381">
        <v>3.3492493448093685</v>
      </c>
      <c r="C31" s="409">
        <v>3.865140234545708</v>
      </c>
      <c r="D31" s="381">
        <v>3.7369681177611702</v>
      </c>
      <c r="E31" s="382">
        <v>3.3530491247296035</v>
      </c>
      <c r="G31" s="346" t="s">
        <v>256</v>
      </c>
      <c r="H31" s="328">
        <v>81</v>
      </c>
      <c r="I31" s="19"/>
      <c r="J31" s="19"/>
      <c r="K31" s="19"/>
      <c r="L31" s="19"/>
      <c r="M31" s="19"/>
      <c r="N31" s="19"/>
      <c r="O31" s="343"/>
      <c r="Q31" s="327"/>
    </row>
    <row r="32" spans="1:25" x14ac:dyDescent="0.25">
      <c r="A32" s="188">
        <v>37529</v>
      </c>
      <c r="B32" s="381">
        <v>3.6038038965431567</v>
      </c>
      <c r="C32" s="409">
        <v>5.4333756233421902</v>
      </c>
      <c r="D32" s="381">
        <v>3.611567709506013</v>
      </c>
      <c r="E32" s="382">
        <v>4.1574133868885337</v>
      </c>
      <c r="G32" s="342"/>
      <c r="H32" s="19"/>
      <c r="I32" s="19"/>
      <c r="J32" s="19"/>
      <c r="K32" s="19"/>
      <c r="L32" s="19"/>
      <c r="M32" s="19"/>
      <c r="N32" s="19"/>
      <c r="O32" s="343"/>
      <c r="Q32" s="135"/>
    </row>
    <row r="33" spans="1:17" ht="15.75" thickBot="1" x14ac:dyDescent="0.3">
      <c r="A33" s="188">
        <v>37621</v>
      </c>
      <c r="B33" s="381">
        <v>5.0927342637206694</v>
      </c>
      <c r="C33" s="409">
        <v>6.7341849723411027</v>
      </c>
      <c r="D33" s="381">
        <v>4.9170025466861924</v>
      </c>
      <c r="E33" s="382">
        <v>4.8362935956955813</v>
      </c>
      <c r="G33" s="342" t="s">
        <v>257</v>
      </c>
      <c r="H33" s="19"/>
      <c r="I33" s="19"/>
      <c r="J33" s="19"/>
      <c r="K33" s="19"/>
      <c r="L33" s="19"/>
      <c r="M33" s="19"/>
      <c r="N33" s="19"/>
      <c r="O33" s="343"/>
      <c r="Q33" s="135"/>
    </row>
    <row r="34" spans="1:17" x14ac:dyDescent="0.25">
      <c r="A34" s="188">
        <v>37711</v>
      </c>
      <c r="B34" s="381">
        <v>5.5527450589012206</v>
      </c>
      <c r="C34" s="409">
        <v>6.864637433263038</v>
      </c>
      <c r="D34" s="381">
        <v>5.2358883461702623</v>
      </c>
      <c r="E34" s="382">
        <v>5.6255323931039385</v>
      </c>
      <c r="G34" s="347"/>
      <c r="H34" s="329" t="s">
        <v>262</v>
      </c>
      <c r="I34" s="329" t="s">
        <v>263</v>
      </c>
      <c r="J34" s="329" t="s">
        <v>264</v>
      </c>
      <c r="K34" s="329" t="s">
        <v>265</v>
      </c>
      <c r="L34" s="329" t="s">
        <v>266</v>
      </c>
      <c r="M34" s="19"/>
      <c r="N34" s="19"/>
      <c r="O34" s="343"/>
      <c r="Q34" s="412"/>
    </row>
    <row r="35" spans="1:17" x14ac:dyDescent="0.25">
      <c r="A35" s="188">
        <v>37802</v>
      </c>
      <c r="B35" s="381">
        <v>5.6986287959244519</v>
      </c>
      <c r="C35" s="409">
        <v>7.02892965945742</v>
      </c>
      <c r="D35" s="381">
        <v>5.6339601647397703</v>
      </c>
      <c r="E35" s="382">
        <v>6.743771240332407</v>
      </c>
      <c r="G35" s="345" t="s">
        <v>258</v>
      </c>
      <c r="H35" s="327">
        <v>1</v>
      </c>
      <c r="I35" s="327">
        <v>2745.4898456591536</v>
      </c>
      <c r="J35" s="327">
        <v>2745.4898456591536</v>
      </c>
      <c r="K35" s="327">
        <v>179.89475232255629</v>
      </c>
      <c r="L35" s="327">
        <v>4.6385483504822961E-22</v>
      </c>
      <c r="M35" s="19"/>
      <c r="N35" s="19"/>
      <c r="O35" s="343"/>
      <c r="Q35" s="327"/>
    </row>
    <row r="36" spans="1:17" x14ac:dyDescent="0.25">
      <c r="A36" s="188">
        <v>37894</v>
      </c>
      <c r="B36" s="381">
        <v>5.8127770724314916</v>
      </c>
      <c r="C36" s="409">
        <v>7.1784098121164126</v>
      </c>
      <c r="D36" s="381">
        <v>5.9718085607026286</v>
      </c>
      <c r="E36" s="382">
        <v>7.920904298492367</v>
      </c>
      <c r="G36" s="345" t="s">
        <v>259</v>
      </c>
      <c r="H36" s="327">
        <v>79</v>
      </c>
      <c r="I36" s="327">
        <v>1205.6699542751348</v>
      </c>
      <c r="J36" s="327">
        <v>15.261644990824491</v>
      </c>
      <c r="K36" s="327"/>
      <c r="L36" s="327"/>
      <c r="M36" s="19"/>
      <c r="N36" s="19"/>
      <c r="O36" s="343"/>
      <c r="Q36" s="327"/>
    </row>
    <row r="37" spans="1:17" ht="15.75" thickBot="1" x14ac:dyDescent="0.3">
      <c r="A37" s="188">
        <v>37986</v>
      </c>
      <c r="B37" s="381">
        <v>5.4382187826567705</v>
      </c>
      <c r="C37" s="409">
        <v>7.2855584292625277</v>
      </c>
      <c r="D37" s="381">
        <v>5.6397922861782508</v>
      </c>
      <c r="E37" s="382">
        <v>8.8918703055160524</v>
      </c>
      <c r="G37" s="346" t="s">
        <v>260</v>
      </c>
      <c r="H37" s="328">
        <v>80</v>
      </c>
      <c r="I37" s="328">
        <v>3951.1597999342885</v>
      </c>
      <c r="J37" s="328"/>
      <c r="K37" s="328"/>
      <c r="L37" s="328"/>
      <c r="M37" s="19"/>
      <c r="N37" s="19"/>
      <c r="O37" s="343"/>
      <c r="Q37" s="327"/>
    </row>
    <row r="38" spans="1:17" ht="15.75" thickBot="1" x14ac:dyDescent="0.3">
      <c r="A38" s="188">
        <v>38077</v>
      </c>
      <c r="B38" s="381">
        <v>6.5705618389837275</v>
      </c>
      <c r="C38" s="409">
        <v>7.7989072083604896</v>
      </c>
      <c r="D38" s="381">
        <v>6.8002664699385864</v>
      </c>
      <c r="E38" s="382">
        <v>9.9401092818061443</v>
      </c>
      <c r="G38" s="342"/>
      <c r="H38" s="19"/>
      <c r="I38" s="19"/>
      <c r="J38" s="19"/>
      <c r="K38" s="19"/>
      <c r="L38" s="19"/>
      <c r="M38" s="19"/>
      <c r="N38" s="19"/>
      <c r="O38" s="343"/>
      <c r="Q38" s="135"/>
    </row>
    <row r="39" spans="1:17" x14ac:dyDescent="0.25">
      <c r="A39" s="188">
        <v>38168</v>
      </c>
      <c r="B39" s="381">
        <v>6.4355896666503636</v>
      </c>
      <c r="C39" s="409">
        <v>8.5161226987323655</v>
      </c>
      <c r="D39" s="381">
        <v>6.4539245323789229</v>
      </c>
      <c r="E39" s="382">
        <v>11.359801438389995</v>
      </c>
      <c r="G39" s="347"/>
      <c r="H39" s="329" t="s">
        <v>267</v>
      </c>
      <c r="I39" s="329" t="s">
        <v>255</v>
      </c>
      <c r="J39" s="329" t="s">
        <v>268</v>
      </c>
      <c r="K39" s="329" t="s">
        <v>269</v>
      </c>
      <c r="L39" s="329" t="s">
        <v>270</v>
      </c>
      <c r="M39" s="329" t="s">
        <v>271</v>
      </c>
      <c r="N39" s="329" t="s">
        <v>272</v>
      </c>
      <c r="O39" s="348" t="s">
        <v>273</v>
      </c>
      <c r="Q39" s="412"/>
    </row>
    <row r="40" spans="1:17" x14ac:dyDescent="0.25">
      <c r="A40" s="188">
        <v>38260</v>
      </c>
      <c r="B40" s="381">
        <v>6.6564412871497645</v>
      </c>
      <c r="C40" s="409">
        <v>9.2573115743594485</v>
      </c>
      <c r="D40" s="381">
        <v>6.54994201593437</v>
      </c>
      <c r="E40" s="382">
        <v>12.775750338757032</v>
      </c>
      <c r="G40" s="345" t="s">
        <v>261</v>
      </c>
      <c r="H40" s="331">
        <v>1.3268303177889482</v>
      </c>
      <c r="I40" s="331">
        <v>0.48579214187960884</v>
      </c>
      <c r="J40" s="331">
        <v>2.73127167651421</v>
      </c>
      <c r="K40" s="327">
        <v>7.7787656924864796E-3</v>
      </c>
      <c r="L40" s="327">
        <v>0.35988524685653633</v>
      </c>
      <c r="M40" s="327">
        <v>2.2937753887213601</v>
      </c>
      <c r="N40" s="327">
        <v>0.35988524685653633</v>
      </c>
      <c r="O40" s="349">
        <v>2.2937753887213601</v>
      </c>
      <c r="Q40" s="327"/>
    </row>
    <row r="41" spans="1:17" ht="15.75" thickBot="1" x14ac:dyDescent="0.3">
      <c r="A41" s="188">
        <v>38352</v>
      </c>
      <c r="B41" s="381">
        <v>7.6206447271983064</v>
      </c>
      <c r="C41" s="409">
        <v>9.8573744987802474</v>
      </c>
      <c r="D41" s="381">
        <v>7.5314219118304164</v>
      </c>
      <c r="E41" s="382">
        <v>13.886679230681997</v>
      </c>
      <c r="G41" s="346" t="s">
        <v>290</v>
      </c>
      <c r="H41" s="413">
        <v>0.86798559345050175</v>
      </c>
      <c r="I41" s="414">
        <v>6.471474877297434E-2</v>
      </c>
      <c r="J41" s="414">
        <v>13.412484942118526</v>
      </c>
      <c r="K41" s="328">
        <v>4.6385483504823629E-22</v>
      </c>
      <c r="L41" s="328">
        <v>0.73917410815034501</v>
      </c>
      <c r="M41" s="328">
        <v>0.99679707875065848</v>
      </c>
      <c r="N41" s="328">
        <v>0.73917410815034501</v>
      </c>
      <c r="O41" s="350">
        <v>0.99679707875065848</v>
      </c>
      <c r="Q41" s="327"/>
    </row>
    <row r="42" spans="1:17" x14ac:dyDescent="0.25">
      <c r="A42" s="188">
        <v>38442</v>
      </c>
      <c r="B42" s="381">
        <v>7.9874519029904452</v>
      </c>
      <c r="C42" s="409">
        <v>9.8355639374972075</v>
      </c>
      <c r="D42" s="381">
        <v>7.9436846819352711</v>
      </c>
      <c r="E42" s="382">
        <v>13.164353603130584</v>
      </c>
      <c r="G42" s="406"/>
      <c r="H42" s="406"/>
      <c r="I42" s="406"/>
      <c r="J42" s="406"/>
      <c r="K42" s="406"/>
      <c r="L42" s="406"/>
      <c r="M42" s="406"/>
      <c r="N42" s="406"/>
      <c r="O42" s="406"/>
      <c r="Q42" s="135"/>
    </row>
    <row r="43" spans="1:17" x14ac:dyDescent="0.25">
      <c r="A43" s="188">
        <v>38533</v>
      </c>
      <c r="B43" s="381">
        <v>9.3470052119166098</v>
      </c>
      <c r="C43" s="409">
        <v>9.8322285274416767</v>
      </c>
      <c r="D43" s="381">
        <v>9.2262942480714933</v>
      </c>
      <c r="E43" s="382">
        <v>12.282969029825919</v>
      </c>
    </row>
    <row r="44" spans="1:17" x14ac:dyDescent="0.25">
      <c r="A44" s="188">
        <v>38625</v>
      </c>
      <c r="B44" s="381">
        <v>10.569815181933203</v>
      </c>
      <c r="C44" s="409">
        <v>9.8576362649970655</v>
      </c>
      <c r="D44" s="381">
        <v>10.471979920708909</v>
      </c>
      <c r="E44" s="382">
        <v>11.504628198237246</v>
      </c>
    </row>
    <row r="45" spans="1:17" x14ac:dyDescent="0.25">
      <c r="A45" s="188">
        <v>38717</v>
      </c>
      <c r="B45" s="381">
        <v>10.371024109346381</v>
      </c>
      <c r="C45" s="409">
        <v>9.8967501169957632</v>
      </c>
      <c r="D45" s="381">
        <v>10.422579829811513</v>
      </c>
      <c r="E45" s="382">
        <v>10.957925477082211</v>
      </c>
    </row>
    <row r="46" spans="1:17" x14ac:dyDescent="0.25">
      <c r="A46" s="188">
        <v>38807</v>
      </c>
      <c r="B46" s="381">
        <v>9.34686838508002</v>
      </c>
      <c r="C46" s="409">
        <v>8.9977063571327207</v>
      </c>
      <c r="D46" s="381">
        <v>9.6039165126983477</v>
      </c>
      <c r="E46" s="382">
        <v>9.5701024249913527</v>
      </c>
    </row>
    <row r="47" spans="1:17" x14ac:dyDescent="0.25">
      <c r="A47" s="188">
        <v>38898</v>
      </c>
      <c r="B47" s="381">
        <v>8.3605079162466183</v>
      </c>
      <c r="C47" s="409">
        <v>7.7935574996101433</v>
      </c>
      <c r="D47" s="381">
        <v>9.223554528339232</v>
      </c>
      <c r="E47" s="382">
        <v>7.7192502219255728</v>
      </c>
    </row>
    <row r="48" spans="1:17" x14ac:dyDescent="0.25">
      <c r="A48" s="188">
        <v>38990</v>
      </c>
      <c r="B48" s="381">
        <v>6.8453399553912329</v>
      </c>
      <c r="C48" s="409">
        <v>6.6084003940104576</v>
      </c>
      <c r="D48" s="381">
        <v>8.0200432906291113</v>
      </c>
      <c r="E48" s="382">
        <v>5.9071535152281758</v>
      </c>
    </row>
    <row r="49" spans="1:5" x14ac:dyDescent="0.25">
      <c r="A49" s="188">
        <v>39082</v>
      </c>
      <c r="B49" s="381">
        <v>6.5854479155775918</v>
      </c>
      <c r="C49" s="409">
        <v>5.6898699560171</v>
      </c>
      <c r="D49" s="381">
        <v>7.8576415416186949</v>
      </c>
      <c r="E49" s="382">
        <v>4.5097163305006687</v>
      </c>
    </row>
    <row r="50" spans="1:5" x14ac:dyDescent="0.25">
      <c r="A50" s="188">
        <v>39172</v>
      </c>
      <c r="B50" s="381">
        <v>6.7711731095973944</v>
      </c>
      <c r="C50" s="409">
        <v>5.4181265950981112</v>
      </c>
      <c r="D50" s="381">
        <v>8.0378220366420017</v>
      </c>
      <c r="E50" s="382">
        <v>3.7241542986635112</v>
      </c>
    </row>
    <row r="51" spans="1:5" x14ac:dyDescent="0.25">
      <c r="A51" s="188">
        <v>39263</v>
      </c>
      <c r="B51" s="381">
        <v>5.7116830502939484</v>
      </c>
      <c r="C51" s="409">
        <v>5.0268876728775487</v>
      </c>
      <c r="D51" s="381">
        <v>6.5961492229764094</v>
      </c>
      <c r="E51" s="382">
        <v>2.60230701108659</v>
      </c>
    </row>
    <row r="52" spans="1:5" x14ac:dyDescent="0.25">
      <c r="A52" s="188">
        <v>39355</v>
      </c>
      <c r="B52" s="381">
        <v>4.2070756985057276</v>
      </c>
      <c r="C52" s="409">
        <v>4.609076307426724</v>
      </c>
      <c r="D52" s="381">
        <v>4.8378785540085385</v>
      </c>
      <c r="E52" s="382">
        <v>1.4137946944921238</v>
      </c>
    </row>
    <row r="53" spans="1:5" x14ac:dyDescent="0.25">
      <c r="A53" s="188">
        <v>39447</v>
      </c>
      <c r="B53" s="381">
        <v>0.43734622503409648</v>
      </c>
      <c r="C53" s="409">
        <v>4.261271197200541</v>
      </c>
      <c r="D53" s="381">
        <v>0.97523508418434945</v>
      </c>
      <c r="E53" s="382">
        <v>0.43026895835267193</v>
      </c>
    </row>
    <row r="54" spans="1:5" x14ac:dyDescent="0.25">
      <c r="A54" s="188">
        <v>39538</v>
      </c>
      <c r="B54" s="381">
        <v>-4.0413576102765196</v>
      </c>
      <c r="C54" s="409">
        <v>2.5718647257023237</v>
      </c>
      <c r="D54" s="381">
        <v>-3.4808774874325765</v>
      </c>
      <c r="E54" s="382">
        <v>-0.91277496279245884</v>
      </c>
    </row>
    <row r="55" spans="1:5" x14ac:dyDescent="0.25">
      <c r="A55" s="188">
        <v>39629</v>
      </c>
      <c r="B55" s="381">
        <v>-5.2992880450950288</v>
      </c>
      <c r="C55" s="409">
        <v>0.24179449589349433</v>
      </c>
      <c r="D55" s="381">
        <v>-4.8574870117999183</v>
      </c>
      <c r="E55" s="382">
        <v>-2.7638622218204558</v>
      </c>
    </row>
    <row r="56" spans="1:5" x14ac:dyDescent="0.25">
      <c r="A56" s="188">
        <v>39721</v>
      </c>
      <c r="B56" s="381">
        <v>-7.4895527487611622</v>
      </c>
      <c r="C56" s="409">
        <v>-2.1360064484701091</v>
      </c>
      <c r="D56" s="381">
        <v>-6.8797257601822803</v>
      </c>
      <c r="E56" s="382">
        <v>-4.6511209491375611</v>
      </c>
    </row>
    <row r="57" spans="1:5" x14ac:dyDescent="0.25">
      <c r="A57" s="188">
        <v>39813</v>
      </c>
      <c r="B57" s="381">
        <v>-8.2708027673385729</v>
      </c>
      <c r="C57" s="409">
        <v>-4.0441298106696317</v>
      </c>
      <c r="D57" s="381">
        <v>-7.4319866304612976</v>
      </c>
      <c r="E57" s="382">
        <v>-6.1641171348457489</v>
      </c>
    </row>
    <row r="58" spans="1:5" x14ac:dyDescent="0.25">
      <c r="A58" s="188">
        <v>39903</v>
      </c>
      <c r="B58" s="381">
        <v>-8.4185042904238916</v>
      </c>
      <c r="C58" s="409">
        <v>-6.0849925045235906</v>
      </c>
      <c r="D58" s="381">
        <v>-7.5128790947358386</v>
      </c>
      <c r="E58" s="382">
        <v>-7.6292034026481819</v>
      </c>
    </row>
    <row r="59" spans="1:5" x14ac:dyDescent="0.25">
      <c r="A59" s="188">
        <v>39994</v>
      </c>
      <c r="B59" s="381">
        <v>-8.7499735568111987</v>
      </c>
      <c r="C59" s="409">
        <v>-9.0073767166785981</v>
      </c>
      <c r="D59" s="381">
        <v>-7.8261636780929633</v>
      </c>
      <c r="E59" s="382">
        <v>-9.711145568200795</v>
      </c>
    </row>
    <row r="60" spans="1:5" x14ac:dyDescent="0.25">
      <c r="A60" s="188">
        <v>40086</v>
      </c>
      <c r="B60" s="381">
        <v>-9.9166573002754816</v>
      </c>
      <c r="C60" s="409">
        <v>-12.123505173982187</v>
      </c>
      <c r="D60" s="381">
        <v>-9.0365022122953373</v>
      </c>
      <c r="E60" s="382">
        <v>-11.908835425432404</v>
      </c>
    </row>
    <row r="61" spans="1:5" x14ac:dyDescent="0.25">
      <c r="A61" s="188">
        <v>40178</v>
      </c>
      <c r="B61" s="381">
        <v>-12.19797950016633</v>
      </c>
      <c r="C61" s="409">
        <v>-14.726705575078947</v>
      </c>
      <c r="D61" s="381">
        <v>-11.246940362509891</v>
      </c>
      <c r="E61" s="382">
        <v>-13.725780014949624</v>
      </c>
    </row>
    <row r="62" spans="1:5" x14ac:dyDescent="0.25">
      <c r="A62" s="188">
        <v>40268</v>
      </c>
      <c r="B62" s="381">
        <v>-14.384249593431104</v>
      </c>
      <c r="C62" s="409">
        <v>-14.674087461865273</v>
      </c>
      <c r="D62" s="381">
        <v>-13.440389838999357</v>
      </c>
      <c r="E62" s="382">
        <v>-13.013626846427849</v>
      </c>
    </row>
    <row r="63" spans="1:5" x14ac:dyDescent="0.25">
      <c r="A63" s="188">
        <v>40359</v>
      </c>
      <c r="B63" s="381">
        <v>-16.334374185947496</v>
      </c>
      <c r="C63" s="409">
        <v>-14.563531373694698</v>
      </c>
      <c r="D63" s="381">
        <v>-15.521855432926213</v>
      </c>
      <c r="E63" s="382">
        <v>-11.926641881059926</v>
      </c>
    </row>
    <row r="64" spans="1:5" x14ac:dyDescent="0.25">
      <c r="A64" s="188">
        <v>40451</v>
      </c>
      <c r="B64" s="381">
        <v>-17.291382654815543</v>
      </c>
      <c r="C64" s="409">
        <v>-14.387374104698567</v>
      </c>
      <c r="D64" s="381">
        <v>-16.62625982387463</v>
      </c>
      <c r="E64" s="382">
        <v>-10.669748608785628</v>
      </c>
    </row>
    <row r="65" spans="1:5" x14ac:dyDescent="0.25">
      <c r="A65" s="188">
        <v>40543</v>
      </c>
      <c r="B65" s="381">
        <v>-15.746006827233803</v>
      </c>
      <c r="C65" s="409">
        <v>-14.180398673269073</v>
      </c>
      <c r="D65" s="381">
        <v>-15.431935881179328</v>
      </c>
      <c r="E65" s="382">
        <v>-9.531272496991491</v>
      </c>
    </row>
    <row r="66" spans="1:5" x14ac:dyDescent="0.25">
      <c r="A66" s="188">
        <v>40633</v>
      </c>
      <c r="B66" s="381">
        <v>-12.310603889554269</v>
      </c>
      <c r="C66" s="409">
        <v>-12.551416260377289</v>
      </c>
      <c r="D66" s="381">
        <v>-12.431414005557798</v>
      </c>
      <c r="E66" s="382">
        <v>-7.5949800101966698</v>
      </c>
    </row>
    <row r="67" spans="1:5" x14ac:dyDescent="0.25">
      <c r="A67" s="188">
        <v>40724</v>
      </c>
      <c r="B67" s="381">
        <v>-6.2418868438080519</v>
      </c>
      <c r="C67" s="409">
        <v>-10.059031815372924</v>
      </c>
      <c r="D67" s="381">
        <v>-6.6510686312123806</v>
      </c>
      <c r="E67" s="382">
        <v>-4.7374140455603975</v>
      </c>
    </row>
    <row r="68" spans="1:5" x14ac:dyDescent="0.25">
      <c r="A68" s="188">
        <v>40816</v>
      </c>
      <c r="B68" s="381">
        <v>-0.42442086837115789</v>
      </c>
      <c r="C68" s="409">
        <v>-7.171412070972722</v>
      </c>
      <c r="D68" s="381">
        <v>-1.0135542490136635</v>
      </c>
      <c r="E68" s="382">
        <v>-1.5600290953878635</v>
      </c>
    </row>
    <row r="69" spans="1:5" x14ac:dyDescent="0.25">
      <c r="A69" s="188">
        <v>40908</v>
      </c>
      <c r="B69" s="381">
        <v>5.1060863265112371</v>
      </c>
      <c r="C69" s="409">
        <v>-4.5547024239613085</v>
      </c>
      <c r="D69" s="381">
        <v>4.4893480143285061</v>
      </c>
      <c r="E69" s="382">
        <v>1.2170320467468212</v>
      </c>
    </row>
    <row r="70" spans="1:5" x14ac:dyDescent="0.25">
      <c r="A70" s="188">
        <v>40999</v>
      </c>
      <c r="B70" s="381">
        <v>8.0158059725821271</v>
      </c>
      <c r="C70" s="409">
        <v>-1.7785878874657752</v>
      </c>
      <c r="D70" s="381">
        <v>7.6617215382566828</v>
      </c>
      <c r="E70" s="382">
        <v>2.8996527457236083</v>
      </c>
    </row>
    <row r="71" spans="1:5" x14ac:dyDescent="0.25">
      <c r="A71" s="188">
        <v>41090</v>
      </c>
      <c r="B71" s="381">
        <v>6.6737674333217551</v>
      </c>
      <c r="C71" s="409">
        <v>2.2495834568813695</v>
      </c>
      <c r="D71" s="381">
        <v>6.4786623616352443</v>
      </c>
      <c r="E71" s="382">
        <v>5.4350522668670305</v>
      </c>
    </row>
    <row r="72" spans="1:5" x14ac:dyDescent="0.25">
      <c r="A72" s="188">
        <v>41182</v>
      </c>
      <c r="B72" s="381">
        <v>5.6616736501057732</v>
      </c>
      <c r="C72" s="409">
        <v>6.6143339533405925</v>
      </c>
      <c r="D72" s="381">
        <v>5.3062986510518355</v>
      </c>
      <c r="E72" s="382">
        <v>8.2862285284918364</v>
      </c>
    </row>
    <row r="73" spans="1:5" x14ac:dyDescent="0.25">
      <c r="A73" s="188">
        <v>41274</v>
      </c>
      <c r="B73" s="381">
        <v>3.1801599304300225</v>
      </c>
      <c r="C73" s="409">
        <v>10.316075449356156</v>
      </c>
      <c r="D73" s="381">
        <v>2.5953265283700668</v>
      </c>
      <c r="E73" s="382">
        <v>10.774116747232476</v>
      </c>
    </row>
    <row r="74" spans="1:5" x14ac:dyDescent="0.25">
      <c r="A74" s="189">
        <v>41364</v>
      </c>
      <c r="B74" s="381">
        <v>3.8514295495123063</v>
      </c>
      <c r="C74" s="409">
        <v>9.5515682955566668</v>
      </c>
      <c r="D74" s="381">
        <v>2.8316805508595744</v>
      </c>
      <c r="E74" s="382">
        <v>10.124822898620298</v>
      </c>
    </row>
    <row r="75" spans="1:5" x14ac:dyDescent="0.25">
      <c r="A75" s="189">
        <v>41455</v>
      </c>
      <c r="B75" s="381">
        <v>3.8498629223225223</v>
      </c>
      <c r="C75" s="409">
        <v>8.6698158963691263</v>
      </c>
      <c r="D75" s="381">
        <v>2.7066497887764478</v>
      </c>
      <c r="E75" s="382">
        <v>9.3688152600444266</v>
      </c>
    </row>
    <row r="76" spans="1:5" x14ac:dyDescent="0.25">
      <c r="A76" s="189">
        <v>41547</v>
      </c>
      <c r="B76" s="381">
        <v>5.0013585448167417</v>
      </c>
      <c r="C76" s="409">
        <v>7.9802026186774313</v>
      </c>
      <c r="D76" s="381">
        <v>3.9388910306947786</v>
      </c>
      <c r="E76" s="382">
        <v>8.7672202273382052</v>
      </c>
    </row>
    <row r="77" spans="1:5" x14ac:dyDescent="0.25">
      <c r="A77" s="189">
        <v>41639</v>
      </c>
      <c r="B77" s="381">
        <v>7.656210445966817</v>
      </c>
      <c r="C77" s="409">
        <v>7.5837210670573345</v>
      </c>
      <c r="D77" s="381">
        <v>6.5212664654869696</v>
      </c>
      <c r="E77" s="382">
        <v>8.4113243543581095</v>
      </c>
    </row>
    <row r="78" spans="1:5" x14ac:dyDescent="0.25">
      <c r="A78" s="189">
        <v>41729</v>
      </c>
      <c r="B78" s="381">
        <v>7.7045865518887364</v>
      </c>
      <c r="C78" s="409">
        <v>7.2284601112093307</v>
      </c>
      <c r="D78" s="381">
        <v>6.7513033872235315</v>
      </c>
      <c r="E78" s="382">
        <v>7.8590312692630349</v>
      </c>
    </row>
    <row r="79" spans="1:5" x14ac:dyDescent="0.25">
      <c r="A79" s="189">
        <v>41820</v>
      </c>
      <c r="B79" s="381">
        <v>9.926281052066761</v>
      </c>
      <c r="C79" s="409">
        <v>6.7563792628362602</v>
      </c>
      <c r="D79" s="381">
        <v>9.1978526847030828</v>
      </c>
      <c r="E79" s="382">
        <v>7.1199796446887245</v>
      </c>
    </row>
    <row r="80" spans="1:5" x14ac:dyDescent="0.25">
      <c r="A80" s="189">
        <v>41912</v>
      </c>
      <c r="B80" s="381">
        <v>10.75273701784293</v>
      </c>
      <c r="C80" s="409">
        <v>6.2970377163639375</v>
      </c>
      <c r="D80" s="381">
        <v>10.354935462515114</v>
      </c>
      <c r="E80" s="382">
        <v>6.3945273633759339</v>
      </c>
    </row>
    <row r="81" spans="1:5" x14ac:dyDescent="0.25">
      <c r="A81" s="189">
        <v>42004</v>
      </c>
      <c r="B81" s="381">
        <v>10.576944485159087</v>
      </c>
      <c r="C81" s="409">
        <v>5.9454484302406208</v>
      </c>
      <c r="D81" s="381">
        <v>10.852740411781481</v>
      </c>
      <c r="E81" s="382">
        <v>5.8344719080114045</v>
      </c>
    </row>
    <row r="82" spans="1:5" x14ac:dyDescent="0.25">
      <c r="A82" s="189">
        <v>42094</v>
      </c>
      <c r="B82" s="381">
        <v>9.6564261602804482</v>
      </c>
      <c r="C82" s="409">
        <v>4.8771087357377336</v>
      </c>
      <c r="D82" s="381">
        <v>10.395019164072867</v>
      </c>
      <c r="E82" s="382">
        <v>4.8310549330841202</v>
      </c>
    </row>
    <row r="83" spans="1:5" x14ac:dyDescent="0.25">
      <c r="A83" s="189">
        <v>42185</v>
      </c>
      <c r="B83" s="381">
        <v>7.8088302489870287</v>
      </c>
      <c r="C83" s="409">
        <v>3.4129708163637309</v>
      </c>
      <c r="D83" s="381">
        <v>8.5444608419625787</v>
      </c>
      <c r="E83" s="382">
        <v>3.453418396581573</v>
      </c>
    </row>
    <row r="84" spans="1:5" x14ac:dyDescent="0.25">
      <c r="A84" s="189">
        <v>42277</v>
      </c>
      <c r="B84" s="381">
        <v>6.9331576944969182</v>
      </c>
      <c r="C84" s="409">
        <v>1.9287975091069005</v>
      </c>
      <c r="D84" s="381">
        <v>7.466843709028355</v>
      </c>
      <c r="E84" s="382">
        <v>2.0548150539117378</v>
      </c>
    </row>
    <row r="85" spans="1:5" ht="15.75" thickBot="1" x14ac:dyDescent="0.3">
      <c r="A85" s="189">
        <v>42369</v>
      </c>
      <c r="B85" s="383">
        <v>5.8631182563644071</v>
      </c>
      <c r="C85" s="410">
        <v>0.74458109645721315</v>
      </c>
      <c r="D85" s="383">
        <v>5.9941450683405471</v>
      </c>
      <c r="E85" s="384">
        <v>0.93794460226361276</v>
      </c>
    </row>
  </sheetData>
  <conditionalFormatting sqref="D5:E8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5:C85">
    <cfRule type="colorScale" priority="8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Summary</vt:lpstr>
      <vt:lpstr>Table 1</vt:lpstr>
      <vt:lpstr>Table 2</vt:lpstr>
      <vt:lpstr>Table 3</vt:lpstr>
      <vt:lpstr>Table 4 (Final Inputs)</vt:lpstr>
      <vt:lpstr>Table 5 (Benchmark &amp; Inputs)</vt:lpstr>
      <vt:lpstr>Table 6 (Correlations, Weights)</vt:lpstr>
      <vt:lpstr>Table 7 (Lead Inputs, Output)</vt:lpstr>
      <vt:lpstr>Table 8 (Regressions)</vt:lpstr>
      <vt:lpstr>Table 9 (Additional AHS data)</vt:lpstr>
      <vt:lpstr>NYC Results</vt:lpstr>
      <vt:lpstr>Chicago</vt:lpstr>
      <vt:lpstr>LA</vt:lpstr>
      <vt:lpstr>Detroit</vt:lpstr>
      <vt:lpstr>Philadelphia</vt:lpstr>
      <vt:lpstr>'Table 8 (Regressions)'!Print_Area</vt:lpstr>
    </vt:vector>
  </TitlesOfParts>
  <Company>Harvard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 La Jeunesse</dc:creator>
  <cp:lastModifiedBy>Miura, Eiji</cp:lastModifiedBy>
  <cp:lastPrinted>2018-08-15T13:59:58Z</cp:lastPrinted>
  <dcterms:created xsi:type="dcterms:W3CDTF">2018-07-17T13:58:05Z</dcterms:created>
  <dcterms:modified xsi:type="dcterms:W3CDTF">2018-09-04T14:40:55Z</dcterms:modified>
</cp:coreProperties>
</file>